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defaultThemeVersion="124226"/>
  <xr:revisionPtr revIDLastSave="0" documentId="8_{EDE2C6AF-E46F-4E20-919F-88E84D891D80}" xr6:coauthVersionLast="47" xr6:coauthVersionMax="47" xr10:uidLastSave="{00000000-0000-0000-0000-000000000000}"/>
  <bookViews>
    <workbookView xWindow="1520" yWindow="1520" windowWidth="14620" windowHeight="10970" xr2:uid="{00000000-000D-0000-FFFF-FFFF00000000}"/>
  </bookViews>
  <sheets>
    <sheet name="Matriz de riesgos" sheetId="3" r:id="rId1"/>
    <sheet name="Hoja1" sheetId="1" r:id="rId2"/>
  </sheets>
  <definedNames>
    <definedName name="_xlnm._FilterDatabase" localSheetId="0" hidden="1">'Matriz de riesgos'!$B$3:$P$16</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2" i="1" l="1"/>
  <c r="AA21" i="1"/>
  <c r="AA20" i="1"/>
  <c r="AA19" i="1"/>
  <c r="H7" i="1" s="1"/>
  <c r="AA18" i="1"/>
  <c r="H4" i="1" s="1"/>
  <c r="K13" i="1"/>
  <c r="J13" i="1"/>
  <c r="K12" i="1"/>
  <c r="J12" i="1"/>
  <c r="K11" i="1"/>
  <c r="J11" i="1"/>
  <c r="AK10" i="1"/>
  <c r="AJ10" i="1"/>
  <c r="AI10" i="1"/>
  <c r="AH10" i="1"/>
  <c r="AG10" i="1"/>
  <c r="AE10" i="1"/>
  <c r="AD10" i="1"/>
  <c r="AC10" i="1"/>
  <c r="AB10" i="1"/>
  <c r="AA10" i="1"/>
  <c r="K10" i="1"/>
  <c r="J10" i="1"/>
  <c r="L15" i="1" s="1"/>
  <c r="AK9" i="1"/>
  <c r="AJ9" i="1"/>
  <c r="AI9" i="1"/>
  <c r="AH9" i="1"/>
  <c r="AG9" i="1"/>
  <c r="AE9" i="1"/>
  <c r="AD9" i="1"/>
  <c r="AC9" i="1"/>
  <c r="AB9" i="1"/>
  <c r="AA9" i="1"/>
  <c r="N9" i="1"/>
  <c r="K9" i="1"/>
  <c r="J9" i="1"/>
  <c r="AK8" i="1"/>
  <c r="AJ8" i="1"/>
  <c r="AI8" i="1"/>
  <c r="AH8" i="1"/>
  <c r="AG8" i="1"/>
  <c r="AE8" i="1"/>
  <c r="AD8" i="1"/>
  <c r="AC8" i="1"/>
  <c r="AB8" i="1"/>
  <c r="AA8" i="1"/>
  <c r="K8" i="1"/>
  <c r="J8" i="1"/>
  <c r="AK7" i="1"/>
  <c r="AJ7" i="1"/>
  <c r="AI7" i="1"/>
  <c r="AH7" i="1"/>
  <c r="AG7" i="1"/>
  <c r="AE7" i="1"/>
  <c r="AD7" i="1"/>
  <c r="AC7" i="1"/>
  <c r="AB7" i="1"/>
  <c r="AA7" i="1"/>
  <c r="K7" i="1"/>
  <c r="J7" i="1"/>
  <c r="AK6" i="1"/>
  <c r="AJ6" i="1"/>
  <c r="AI6" i="1"/>
  <c r="AH6" i="1"/>
  <c r="AG6" i="1"/>
  <c r="AE6" i="1"/>
  <c r="AD6" i="1"/>
  <c r="AC6" i="1"/>
  <c r="AB6" i="1"/>
  <c r="AA6" i="1"/>
  <c r="K6" i="1"/>
  <c r="J6" i="1"/>
  <c r="K4" i="1"/>
  <c r="J4" i="1"/>
  <c r="F49" i="3"/>
  <c r="G47" i="3" s="1"/>
  <c r="M17" i="3"/>
  <c r="J17" i="3"/>
  <c r="H17" i="3"/>
  <c r="L16" i="3"/>
  <c r="J16" i="3"/>
  <c r="H16" i="3"/>
  <c r="K16" i="3" s="1"/>
  <c r="M16" i="3" s="1"/>
  <c r="L15" i="3"/>
  <c r="K15" i="3"/>
  <c r="M15" i="3" s="1"/>
  <c r="J15" i="3"/>
  <c r="H15" i="3"/>
  <c r="J14" i="3"/>
  <c r="H14" i="3"/>
  <c r="L14" i="3" s="1"/>
  <c r="J13" i="3"/>
  <c r="H13" i="3"/>
  <c r="L13" i="3" s="1"/>
  <c r="L12" i="3"/>
  <c r="K12" i="3"/>
  <c r="M12" i="3" s="1"/>
  <c r="J12" i="3"/>
  <c r="H12" i="3"/>
  <c r="J11" i="3"/>
  <c r="H11" i="3"/>
  <c r="K11" i="3" s="1"/>
  <c r="M11" i="3" s="1"/>
  <c r="J10" i="3"/>
  <c r="H10" i="3"/>
  <c r="L10" i="3" s="1"/>
  <c r="K9" i="3"/>
  <c r="M9" i="3" s="1"/>
  <c r="J9" i="3"/>
  <c r="L9" i="3" s="1"/>
  <c r="H9" i="3"/>
  <c r="J8" i="3"/>
  <c r="L8" i="3" s="1"/>
  <c r="H8" i="3"/>
  <c r="L7" i="3"/>
  <c r="J7" i="3"/>
  <c r="H7" i="3"/>
  <c r="K7" i="3" s="1"/>
  <c r="M7" i="3" s="1"/>
  <c r="J6" i="3"/>
  <c r="H6" i="3"/>
  <c r="L6" i="3" s="1"/>
  <c r="J5" i="3"/>
  <c r="L5" i="3" s="1"/>
  <c r="H5" i="3"/>
  <c r="M4" i="1" l="1"/>
  <c r="L4" i="1"/>
  <c r="N4" i="1" s="1"/>
  <c r="M7" i="1"/>
  <c r="L7" i="1"/>
  <c r="N7" i="1" s="1"/>
  <c r="K8" i="3"/>
  <c r="M8" i="3" s="1"/>
  <c r="K13" i="3"/>
  <c r="M13" i="3" s="1"/>
  <c r="G48" i="3"/>
  <c r="L11" i="3"/>
  <c r="H11" i="1"/>
  <c r="H13" i="1"/>
  <c r="H10" i="1"/>
  <c r="H8" i="1"/>
  <c r="K14" i="3"/>
  <c r="M14" i="3" s="1"/>
  <c r="K5" i="3"/>
  <c r="M5" i="3" s="1"/>
  <c r="H6" i="1"/>
  <c r="H9" i="1"/>
  <c r="M9" i="1" s="1"/>
  <c r="K10" i="3"/>
  <c r="M10" i="3" s="1"/>
  <c r="G45" i="3"/>
  <c r="H12" i="1"/>
  <c r="G46" i="3"/>
  <c r="K6" i="3"/>
  <c r="M6" i="3" s="1"/>
  <c r="M8" i="1" l="1"/>
  <c r="L8" i="1"/>
  <c r="N8" i="1" s="1"/>
  <c r="L10" i="1"/>
  <c r="N10" i="1" s="1"/>
  <c r="M10" i="1"/>
  <c r="M13" i="1"/>
  <c r="L13" i="1"/>
  <c r="N13" i="1" s="1"/>
  <c r="M11" i="1"/>
  <c r="L11" i="1"/>
  <c r="N11" i="1" s="1"/>
  <c r="L12" i="1"/>
  <c r="N12" i="1" s="1"/>
  <c r="M12" i="1"/>
  <c r="L6" i="1"/>
  <c r="N6" i="1" s="1"/>
  <c r="M6" i="1"/>
</calcChain>
</file>

<file path=xl/sharedStrings.xml><?xml version="1.0" encoding="utf-8"?>
<sst xmlns="http://schemas.openxmlformats.org/spreadsheetml/2006/main" count="430" uniqueCount="219">
  <si>
    <t>TIPO DE RIESGO</t>
  </si>
  <si>
    <t>CATEGORÍA 1</t>
  </si>
  <si>
    <t>Categoría 2</t>
  </si>
  <si>
    <t>Descripción del Riesgo</t>
  </si>
  <si>
    <t>RESPONSABLE</t>
  </si>
  <si>
    <t>PROBABILIDAD OCURRENCIA</t>
  </si>
  <si>
    <t xml:space="preserve">CLASIFICACIÓN (Combinación variables) </t>
  </si>
  <si>
    <t>NIVEL DEL RIESGO</t>
  </si>
  <si>
    <t xml:space="preserve">NIVEL DEL </t>
  </si>
  <si>
    <t>ESTRATEGIA</t>
  </si>
  <si>
    <t>RESPUESTA AL RIESGO</t>
  </si>
  <si>
    <t>OPINIONES DE RESPUESTA</t>
  </si>
  <si>
    <t>Columna1</t>
  </si>
  <si>
    <t>Columna2</t>
  </si>
  <si>
    <t>Columna3</t>
  </si>
  <si>
    <t>Columna4</t>
  </si>
  <si>
    <t>Columna5</t>
  </si>
  <si>
    <t>Columna6</t>
  </si>
  <si>
    <t>Columna7</t>
  </si>
  <si>
    <t>Columna8</t>
  </si>
  <si>
    <t>Columna9</t>
  </si>
  <si>
    <t>Columna10</t>
  </si>
  <si>
    <t>Columna11</t>
  </si>
  <si>
    <t>Columna12</t>
  </si>
  <si>
    <t>Columna13</t>
  </si>
  <si>
    <t>Columna14</t>
  </si>
  <si>
    <t>Columna15</t>
  </si>
  <si>
    <t>Amenaza</t>
  </si>
  <si>
    <t>1. Portafolio</t>
  </si>
  <si>
    <t>1.1 Definición del alcance</t>
  </si>
  <si>
    <t>Muy Bajo</t>
  </si>
  <si>
    <t>Muy alta</t>
  </si>
  <si>
    <t>BAJO</t>
  </si>
  <si>
    <t>ESCALAR - Amenaza</t>
  </si>
  <si>
    <t>Asumir</t>
  </si>
  <si>
    <t>ID.</t>
  </si>
  <si>
    <t>Categoría nivel 2</t>
  </si>
  <si>
    <t>IMPACTO</t>
  </si>
  <si>
    <t>Valor de riesgo</t>
  </si>
  <si>
    <t>Oportunidad</t>
  </si>
  <si>
    <t>2. Organizacional</t>
  </si>
  <si>
    <t>1.2 Definición de los requisitos</t>
  </si>
  <si>
    <t>Bajo</t>
  </si>
  <si>
    <t>Alta</t>
  </si>
  <si>
    <t>MODERADO</t>
  </si>
  <si>
    <t>EVITAR - Amenaza</t>
  </si>
  <si>
    <t>Reducir</t>
  </si>
  <si>
    <t>Tipo</t>
  </si>
  <si>
    <t>%</t>
  </si>
  <si>
    <t>Frecuencia</t>
  </si>
  <si>
    <t>3. Rendimiento</t>
  </si>
  <si>
    <t>1.3 Estimaciones, supuestos y restricciones</t>
  </si>
  <si>
    <t>Moderado</t>
  </si>
  <si>
    <t>Media</t>
  </si>
  <si>
    <t>ALTO</t>
  </si>
  <si>
    <t>TRANSFERIR - Amenaza</t>
  </si>
  <si>
    <t>Evitar</t>
  </si>
  <si>
    <t>R01</t>
  </si>
  <si>
    <t>Cambios no controlados en el portafolio institucional de proyectos estratégicos.</t>
  </si>
  <si>
    <t>Muy Alto</t>
  </si>
  <si>
    <r>
      <rPr>
        <b/>
        <sz val="10"/>
        <rFont val="Arial"/>
        <family val="2"/>
      </rPr>
      <t>Elaborar un reglamento</t>
    </r>
    <r>
      <rPr>
        <sz val="10"/>
        <rFont val="Arial"/>
        <family val="2"/>
      </rPr>
      <t xml:space="preserve"> donde se defina el procedimiento para la administración del portafolio de proyectos de estratégicos, detallando las normas para la gestión de cambios. El reglamento debe ser aprobado por Corte Plena. </t>
    </r>
  </si>
  <si>
    <t>Corte Plena
Dirección Jurídica
Dirección de Planificación</t>
  </si>
  <si>
    <t>4. Recursos</t>
  </si>
  <si>
    <t>1.4 Procesos técnicos</t>
  </si>
  <si>
    <t>Alto</t>
  </si>
  <si>
    <t>Baja</t>
  </si>
  <si>
    <t>EXTREMO</t>
  </si>
  <si>
    <t>MITIGAR - Amenaza</t>
  </si>
  <si>
    <t>Mitigar</t>
  </si>
  <si>
    <t>R02</t>
  </si>
  <si>
    <t>Incumplimiento oportuno de las metas y proyectos definidos dentro del Portafolio de Proyectos Estratégicos. (el personal debe combinar su tiempo en la ejecución de labores operativas y de proyecto).</t>
  </si>
  <si>
    <t>ACEPTAR - Amenaza</t>
  </si>
  <si>
    <t>Se debe brindar apoyo y asesoría a los equipos de proyecto, con el fin de que pueda programarse de manera oportuna las labores. De forma que se creen cronogramas de trabajo realizables en línea con la cantidad de recursos disponibles para cada tarea.</t>
  </si>
  <si>
    <t>Consejo Superior
Dirección de Planificación</t>
  </si>
  <si>
    <t>5. Financiero / presupuesto</t>
  </si>
  <si>
    <t>1.5 Tecnología</t>
  </si>
  <si>
    <t>Muy Baja</t>
  </si>
  <si>
    <t>Transferir</t>
  </si>
  <si>
    <t>2.2 Dirección del programa/portafolio</t>
  </si>
  <si>
    <r>
      <rPr>
        <b/>
        <sz val="10"/>
        <color theme="1"/>
        <rFont val="Arial"/>
        <family val="2"/>
      </rPr>
      <t>Cambios importantes en la estructura organizacional</t>
    </r>
    <r>
      <rPr>
        <sz val="10"/>
        <color theme="1"/>
        <rFont val="Arial"/>
        <family val="2"/>
      </rPr>
      <t xml:space="preserve"> del Poder Judicial producto de la delimitación de las funciones de Corte Plena y Consejo Superior.</t>
    </r>
  </si>
  <si>
    <t>EXPLOTAR - Oportunidad</t>
  </si>
  <si>
    <t>Las instancias del ámbito administrativo deben brindar colaboración y apoyo a las acciones y labores ejecutadas, con el fin de poder agilizar el proceso de reformas y reestructuraciones administrativas que se están llevando a cabo a lo interno de la Corte.</t>
  </si>
  <si>
    <t>Corte Plena
Consejo Superior 
Dirección de Planificación
Comité de Planeación Estratégica</t>
  </si>
  <si>
    <t>6. Mercado</t>
  </si>
  <si>
    <t>1.6 Interfaces técnicas</t>
  </si>
  <si>
    <t>ESCALAR - Oportunidad</t>
  </si>
  <si>
    <t>3.6 Asociaciones y empresas conjuntas</t>
  </si>
  <si>
    <r>
      <rPr>
        <b/>
        <sz val="10"/>
        <color theme="1"/>
        <rFont val="Arial"/>
        <family val="2"/>
      </rPr>
      <t>Resistencia al cambio</t>
    </r>
    <r>
      <rPr>
        <sz val="10"/>
        <color theme="1"/>
        <rFont val="Arial"/>
        <family val="2"/>
      </rPr>
      <t xml:space="preserve"> en la aplicación e implementación de nuevas tecnologías, lo que provocaría </t>
    </r>
    <r>
      <rPr>
        <b/>
        <sz val="10"/>
        <color theme="1"/>
        <rFont val="Arial"/>
        <family val="2"/>
      </rPr>
      <t>no alcanzar los resultados</t>
    </r>
    <r>
      <rPr>
        <sz val="10"/>
        <color theme="1"/>
        <rFont val="Arial"/>
        <family val="2"/>
      </rPr>
      <t xml:space="preserve"> y objetivos deseados en los proyectos. </t>
    </r>
  </si>
  <si>
    <t>De manera oportuna se debe coordinar con la Dirección de Gestión Humana los procesos de cambio que se lleva implícito la ejecución de cada uno de los proyectos incluidos dentro del Portafolio de Proyectos Estratégicos</t>
  </si>
  <si>
    <t>Dirección de Gestión Humana
Líderes de Proyecto
Dirección de Tecnología de la Información
Dirección de Planificación</t>
  </si>
  <si>
    <t>8. Imagen y relaciones públicas.</t>
  </si>
  <si>
    <t>2.3 Gestión de las operaciones</t>
  </si>
  <si>
    <t>COMPARTIR - Oportunidad</t>
  </si>
  <si>
    <t>R03</t>
  </si>
  <si>
    <t>4.1 Legislación</t>
  </si>
  <si>
    <r>
      <rPr>
        <b/>
        <sz val="10"/>
        <color theme="1"/>
        <rFont val="Arial"/>
        <family val="2"/>
      </rPr>
      <t xml:space="preserve"> Brechas generacionales existentes</t>
    </r>
    <r>
      <rPr>
        <sz val="10"/>
        <color theme="1"/>
        <rFont val="Arial"/>
        <family val="2"/>
      </rPr>
      <t xml:space="preserve"> en la institución, puede generarse temor y resistencia en la ejecución e implementación de algunas iniciativas de proyecto, lo que generaría atrasos en los avances y cumplimiento de las metas del PEI. </t>
    </r>
  </si>
  <si>
    <t>Elaborar un plan de gestión del cambio, donde se integre y capacite al personal de mayor edad en el uso y aplicación de las nuevas tecnologías, esto debe ser considerado dentro de cada proyecto nuevo que se implemente</t>
  </si>
  <si>
    <t>2.4 Organización</t>
  </si>
  <si>
    <t>MEJORAR - Oportunidad</t>
  </si>
  <si>
    <t>R04</t>
  </si>
  <si>
    <t>2.5 Dotación de recursos</t>
  </si>
  <si>
    <r>
      <rPr>
        <b/>
        <sz val="10"/>
        <color theme="1"/>
        <rFont val="Arial"/>
        <family val="2"/>
      </rPr>
      <t>Bajo rendimiento en el desempeño de los proyectos</t>
    </r>
    <r>
      <rPr>
        <sz val="10"/>
        <color theme="1"/>
        <rFont val="Arial"/>
        <family val="2"/>
      </rPr>
      <t xml:space="preserve">, lo que provocaría no lograr el cumplimiento de las metas del PEI en los plazos previstos, debido a que el personal debe ejecutar las labores, tanto ordinarias como de proyectos. </t>
    </r>
  </si>
  <si>
    <t>Se debe realizar una labor de seguimiento, medición y mejora de los proyectos en ejecución, tanto de los líderes de proyecto como de la unidad de proyectos, con el fin de tomar las medidas en caso de que se detecten desviaciones en las líneas base de los proyectos.</t>
  </si>
  <si>
    <t>Consejo Superior
Dirección de Planificación
Despacho de la Presidencia</t>
  </si>
  <si>
    <t>ACEPTAR - Oportunidad</t>
  </si>
  <si>
    <t>R05</t>
  </si>
  <si>
    <t>4.4 Ambiental/clima</t>
  </si>
  <si>
    <r>
      <rPr>
        <b/>
        <sz val="10"/>
        <color theme="1"/>
        <rFont val="Arial"/>
        <family val="2"/>
      </rPr>
      <t>Recortes financieros que afecten las partidas relacionadas con el recurso humano</t>
    </r>
    <r>
      <rPr>
        <sz val="10"/>
        <color theme="1"/>
        <rFont val="Arial"/>
        <family val="2"/>
      </rPr>
      <t>, lo que generaría limitaciones en la ejecución de las tareas relacionadas con los proyectos.</t>
    </r>
  </si>
  <si>
    <t>Para mitigar el impacto de las limitaciones de recurso humano, se tiene estimado que las actividades de proyectos puedan ser absorbidas por el personal ordinario de la institución. Esto debe ser reflejado en los cronogramas de proyecto y en los Planes Anuales Operativos</t>
  </si>
  <si>
    <t>Equipos de proyecto</t>
  </si>
  <si>
    <t>2.6 Comunicación</t>
  </si>
  <si>
    <t>R06</t>
  </si>
  <si>
    <r>
      <t xml:space="preserve">Limitaciones presupuestarias en los próximos años, lo cual puede ocasionar la </t>
    </r>
    <r>
      <rPr>
        <b/>
        <sz val="10"/>
        <color theme="1"/>
        <rFont val="Arial"/>
        <family val="2"/>
      </rPr>
      <t>falta de recursos para la ejecución de los proyectos estratégicos</t>
    </r>
    <r>
      <rPr>
        <sz val="10"/>
        <color theme="1"/>
        <rFont val="Arial"/>
        <family val="2"/>
      </rPr>
      <t>, debido a la situación fiscal que atraviesa el país.</t>
    </r>
  </si>
  <si>
    <t>Se debe iniciar a trabajar por medio de presupuesto plurianuales, de forma que se puedan hacer las debidas proyecciones de necesidades, para aquellos proyectos que se prevén tengan una duración mayor a un año.</t>
  </si>
  <si>
    <t xml:space="preserve">Dirección Ejecutiva
Dirección de Planificación
Dirección de Gestión Humana </t>
  </si>
  <si>
    <t>3.1 Términos y condiciones contractuales</t>
  </si>
  <si>
    <t>R07</t>
  </si>
  <si>
    <r>
      <rPr>
        <b/>
        <sz val="10"/>
        <color theme="1"/>
        <rFont val="Arial"/>
        <family val="2"/>
      </rPr>
      <t>Incremento en la criminalidad</t>
    </r>
    <r>
      <rPr>
        <sz val="10"/>
        <color theme="1"/>
        <rFont val="Arial"/>
        <family val="2"/>
      </rPr>
      <t xml:space="preserve">, puede suceder que la capacidad instalada actual de la institución sea insuficiente, lo que provocaría la necesidad de un </t>
    </r>
    <r>
      <rPr>
        <b/>
        <sz val="10"/>
        <color theme="1"/>
        <rFont val="Arial"/>
        <family val="2"/>
      </rPr>
      <t>incremento de recursos para afrontar la situación</t>
    </r>
    <r>
      <rPr>
        <sz val="10"/>
        <color theme="1"/>
        <rFont val="Arial"/>
        <family val="2"/>
      </rPr>
      <t xml:space="preserve"> </t>
    </r>
  </si>
  <si>
    <t>Se debe trasladar poner en conocimiento de las ncesidades institucionales a la Asamblea Legislativa, de forma que se tomen acciones para la atención preventiva de la criminalidad a nivel nacional.</t>
  </si>
  <si>
    <t xml:space="preserve">Corte Plena
Despacho de Presidencia
Dirección de Planificación </t>
  </si>
  <si>
    <t>3.2 Contratación interna</t>
  </si>
  <si>
    <t>R08</t>
  </si>
  <si>
    <t>7. Regulatorio</t>
  </si>
  <si>
    <r>
      <rPr>
        <b/>
        <sz val="10"/>
        <color theme="1"/>
        <rFont val="Arial"/>
        <family val="2"/>
      </rPr>
      <t>Aprobación de nuevas leyes y reformas de ley</t>
    </r>
    <r>
      <rPr>
        <sz val="10"/>
        <color theme="1"/>
        <rFont val="Arial"/>
        <family val="2"/>
      </rPr>
      <t xml:space="preserve">, puede requerirse recursos presupuestarios adicionales, los cuales debido a las limitaciones presupuestarias existentes pueden ser limitados y deba </t>
    </r>
    <r>
      <rPr>
        <b/>
        <sz val="10"/>
        <color theme="1"/>
        <rFont val="Arial"/>
        <family val="2"/>
      </rPr>
      <t>hacerse frente a estas necesidades con el recurso ordinario.</t>
    </r>
  </si>
  <si>
    <t>Se debe comunicar de las necesidades institucionales a la Asamblea Legislativa, de manera que debe prever los recursos necesarios en caso de aprobación de Leyes</t>
  </si>
  <si>
    <t xml:space="preserve">Corte Plena
Consejo Superior
Despacho de Presidencia
Dirección de Planificación </t>
  </si>
  <si>
    <t>3.3 Proveedores y vendedores</t>
  </si>
  <si>
    <t>R09</t>
  </si>
  <si>
    <r>
      <rPr>
        <b/>
        <sz val="10"/>
        <color theme="1"/>
        <rFont val="Arial"/>
        <family val="2"/>
      </rPr>
      <t>Aprobación de nuevas leyes y reformas de ley</t>
    </r>
    <r>
      <rPr>
        <sz val="10"/>
        <color theme="1"/>
        <rFont val="Arial"/>
        <family val="2"/>
      </rPr>
      <t xml:space="preserve"> por parte de la Asamblea Legislativa, deba incluirse nuevos proyectos no contemplados en el PEI, lo </t>
    </r>
    <r>
      <rPr>
        <b/>
        <sz val="10"/>
        <color theme="1"/>
        <rFont val="Arial"/>
        <family val="2"/>
      </rPr>
      <t xml:space="preserve">que provocaría realizar variaciones a la programación definida. </t>
    </r>
  </si>
  <si>
    <t>Para los procesos de formulación presupuestaria, se deberá de manera oportuna contemplar los requerimientos de implementación de cada reforma de Ley.
Cada Proyecto de Reforma de Ley debe ir acompañado de un análisis de impacto económico, con el fin de que sea utilizado como insumo para determinar la viabilidad de aprobación de las reformas de Ley.</t>
  </si>
  <si>
    <t>Dirección Jurídica
Dirección de Planificación 
Consejo Superior
Despacho de la Presidencia
Comité de Planeación Estratégica</t>
  </si>
  <si>
    <t>3.4 Subcontratos</t>
  </si>
  <si>
    <t>R10</t>
  </si>
  <si>
    <r>
      <t xml:space="preserve">No brindar información oportuna a la </t>
    </r>
    <r>
      <rPr>
        <b/>
        <sz val="10"/>
        <color theme="1"/>
        <rFont val="Arial"/>
        <family val="2"/>
      </rPr>
      <t>opinión pública sobre el Poder Judicia</t>
    </r>
    <r>
      <rPr>
        <sz val="10"/>
        <color theme="1"/>
        <rFont val="Arial"/>
        <family val="2"/>
      </rPr>
      <t>l, que afecte su imagen.</t>
    </r>
  </si>
  <si>
    <t>Se debe aprobar e implementar el plan de acción de la  Política Integral de Comunicación Institucional, de forma que se mantenga informada correctamente a la ciudadanía, así como a los medios de comunicación.</t>
  </si>
  <si>
    <t>Departamento de Prensa y Comunicación
Despacho de la Presidencia</t>
  </si>
  <si>
    <t>4.6 Normativo</t>
  </si>
  <si>
    <t>R11</t>
  </si>
  <si>
    <r>
      <rPr>
        <b/>
        <sz val="10"/>
        <color theme="1"/>
        <rFont val="Arial"/>
        <family val="2"/>
      </rPr>
      <t>Atraso en la programación y aprobación del Plan Estratégico Institucional 2025-2030</t>
    </r>
    <r>
      <rPr>
        <sz val="10"/>
        <color theme="1"/>
        <rFont val="Arial"/>
        <family val="2"/>
      </rPr>
      <t>, que afecte los procesos de PAO, SEVRI, Proyectos, Presupuestos programados a partir del 2025.</t>
    </r>
  </si>
  <si>
    <t>Realizar los ajustes necesarios en el cronograma del proyecto “Elaboración del Plan Estratégico Institucional 2025-2030”, que permita presentar oportunamente el informe final para aprobación de la Corte Plena.</t>
  </si>
  <si>
    <t xml:space="preserve">Direción de Planificación </t>
  </si>
  <si>
    <t>CATEGORÍAS DE RIESGO</t>
  </si>
  <si>
    <t>Etiquetas de fila</t>
  </si>
  <si>
    <t>Cuenta de Columna3</t>
  </si>
  <si>
    <t>Total general</t>
  </si>
  <si>
    <t>NIVEL DE RIESGO</t>
  </si>
  <si>
    <t>Nivel</t>
  </si>
  <si>
    <t>Cantidad de riesgos identificados</t>
  </si>
  <si>
    <t>Valor</t>
  </si>
  <si>
    <t>Evaluación</t>
  </si>
  <si>
    <t>AMENAZA</t>
  </si>
  <si>
    <t xml:space="preserve">Económicos </t>
  </si>
  <si>
    <t>Debido a la &lt;causa&gt; puede ocurrir el &lt;riesgo&gt;, lo que provocaría el &lt;impacto&gt; en el proyecto</t>
  </si>
  <si>
    <t>Muy Frecuente</t>
  </si>
  <si>
    <t>AMENAZAS</t>
  </si>
  <si>
    <t>OPORTUNIDADES</t>
  </si>
  <si>
    <t>Ambientes</t>
  </si>
  <si>
    <t>Debido a las quejas de la comunidad ante la municipalidad, lo que provocaría atrasos en el proyecto</t>
  </si>
  <si>
    <t>Mínimo</t>
  </si>
  <si>
    <t>Poco Frecuente</t>
  </si>
  <si>
    <t>Probabilidad</t>
  </si>
  <si>
    <t>Debido a bloqueos o manifestaciones de la comunidad por oposición al proyecto, lo que provocaría un daño de la imagen del proyecto ante los medios de comunicación</t>
  </si>
  <si>
    <t>Critico</t>
  </si>
  <si>
    <t>Debido a una ejecución de las normas de seguridad, se podría provocar algún  accidente con el tránsito de las personas o peatones</t>
  </si>
  <si>
    <t>Técnico</t>
  </si>
  <si>
    <t>Debido a las estimaciones realizadas en cuanto a requerimientos tecnologicos, podria tenerse faltantes en los recursos proyectados para el proyecto</t>
  </si>
  <si>
    <t>Gestión</t>
  </si>
  <si>
    <t>Debido a la poca capacitación en el tema de administración de proyecto, podrian presentarse problemas en la gestión y dirección del proyecto por parte del director</t>
  </si>
  <si>
    <t>Comercial</t>
  </si>
  <si>
    <t>Debido a la duración de los procesos de contratación administrativa, podría provocarse  retrasos en la implementación del proyecto</t>
  </si>
  <si>
    <t>Serio</t>
  </si>
  <si>
    <t>Frecuente</t>
  </si>
  <si>
    <t>Externo</t>
  </si>
  <si>
    <t>Debido a las medidas de contención del gasto aplicadas por el MH, podría provocarse la no aprobación de todos los recursos requeridos para la implementación del proyecto</t>
  </si>
  <si>
    <t>Altamente Frecuente</t>
  </si>
  <si>
    <r>
      <t>Si &lt;</t>
    </r>
    <r>
      <rPr>
        <i/>
        <sz val="10"/>
        <rFont val="Arial"/>
        <family val="2"/>
      </rPr>
      <t>riesgo</t>
    </r>
    <r>
      <rPr>
        <sz val="10"/>
        <rFont val="Arial"/>
        <family val="2"/>
      </rPr>
      <t>&gt; entonces &lt;</t>
    </r>
    <r>
      <rPr>
        <i/>
        <sz val="10"/>
        <rFont val="Arial"/>
        <family val="2"/>
      </rPr>
      <t>consecuencia</t>
    </r>
    <r>
      <rPr>
        <sz val="10"/>
        <rFont val="Arial"/>
        <family val="2"/>
      </rPr>
      <t>&gt;</t>
    </r>
  </si>
  <si>
    <t>Impacto Negativo</t>
  </si>
  <si>
    <t>Impacto Positivo</t>
  </si>
  <si>
    <t>CATEGORÍA</t>
  </si>
  <si>
    <t>Explotar</t>
  </si>
  <si>
    <t>Políticos</t>
  </si>
  <si>
    <t>Mejorar</t>
  </si>
  <si>
    <t xml:space="preserve">Compartir </t>
  </si>
  <si>
    <t>Equipo de Trabajo</t>
  </si>
  <si>
    <t>Aceptar</t>
  </si>
  <si>
    <t>Tecnología</t>
  </si>
  <si>
    <t>Financiamiento</t>
  </si>
  <si>
    <t>Riesgos laborales</t>
  </si>
  <si>
    <t>comunidad</t>
  </si>
  <si>
    <t>recurso humano</t>
  </si>
  <si>
    <t>proveedores</t>
  </si>
  <si>
    <t>clientes</t>
  </si>
  <si>
    <t>Pérdida de valor paisajístic</t>
  </si>
  <si>
    <t>Debido al cumplimiento del PAR puede ocurrir la resistencia de las familias a trasladarse de ubicación, lo que provocaría retrasos en el proyecto</t>
  </si>
  <si>
    <t>Ambiental</t>
  </si>
  <si>
    <t>Debido a cambios en el plan de construcciones puede ocurrir cambios en el PAR, lo que provocaría resistencia de las familias al reubicarse</t>
  </si>
  <si>
    <t xml:space="preserve">Debido al uso de la carreta que atraviersa el PNH puede ocurrir un daño ambiental, </t>
  </si>
  <si>
    <t>Debido al uso de la carreta que atraviersa el PNH para la ejecución del proyecto, puede ocurrir un daño ambiental, lo que provocaría un problema con entes internaciones</t>
  </si>
  <si>
    <t>Financiero</t>
  </si>
  <si>
    <t>Debido al uso de la carreta que atraviersa el PNH para la ejecución del proyecto, puede ocurrir un daño ambiental, lo que provocaría cese de las fuentes de financiamiento</t>
  </si>
  <si>
    <t>Debido a la explotación de metales preciosos por medio de la construcción de la mina, puede ocurrir un desarrollo de la zona, lo que provocaría un incremento en el nivel de vida de la zona y mejora de las relaciones externas</t>
  </si>
  <si>
    <t>marco jurídico favorable e incentivos tributarios para la
inversión privada en este sector, fueron los factores claves de este proceso</t>
  </si>
  <si>
    <t>la minería aportó casi la mitad de las exportaciones peruanas durante dicho periodo.</t>
  </si>
  <si>
    <t>la minería estaba asociada a viejas prácticas que generaron no sólo un
significativo deterioro del medio ambiente, sino también considerables alteraciones de las relaciones
sociales tanto al interior de las comunidades así como entre comunidades cercanas</t>
  </si>
  <si>
    <t>"la minería estaba asociada a viejas prácticas que generaron no sólo un
significativo deterioro del medio ambiente, sino también considerables alteraciones de las relaciones
sociales tanto al interior de las comunidades así como entre comunidades cercanas"</t>
  </si>
  <si>
    <t>Debido al compromiso adquirido en el PGA, se debe cumplir con altos estándares internacionales en materia social y ambiental que no hacía mucho habían sido establecidos por el Banco Mundial.6,lo que ocasionaría el cese de financiamiento por parte de los patrocinadores</t>
  </si>
  <si>
    <t xml:space="preserve">Debido a las evualicones de impacto realizadas por los patrocinadores, se debe </t>
  </si>
  <si>
    <t>Debido al alto tránsito de caminos que transportan los concentrados minerales, puede ocurrir datos a las vías y dalos al amviwnte</t>
  </si>
  <si>
    <t>Debido a que se deben reubicar a las familias, puede ocurrir que no se de el acompañamiento necesario lo que genere una alteración en el modo de vida tradicional de las familias</t>
  </si>
  <si>
    <t>Plan de Desarrollo Comunitario fueron iniciativas voluntarias de la empresa con el fin de fomentar un
ambiente de confianza con las poblaciones locales.</t>
  </si>
  <si>
    <t>Debido a la no incorporación de otros actores en la elaboración del EIA, puede ocurrir oposición por parte de interesados como las propias autoridades del PNH, la UNESCO, y The Mountain Institute (TMI), lo que ocasionaría problemas en el desarrollo del proyecto</t>
  </si>
  <si>
    <t xml:space="preserve"> Debido a la necesidad de acceder a los incentivos monetarios para los contratistas, puede ocurrir apuro en la conclusión de trabajos, lo que provocaría trabajos de mala calidad </t>
  </si>
  <si>
    <t>Debido a que alguno de los inversionistas no cuenta con los recursos, pueden generarse cambios organizaciones en el consorcio, lo que provocaría cambios en los altos mandos del consorcio.</t>
  </si>
  <si>
    <t>Debido a retrasos en la aprobación del financiamiento, puede provocarse la reducción del presupuesto para la ejecución del Plan de Desarrollo Comunitario incorporado en el EIA, lo que provocaría problemas con las comunidades.</t>
  </si>
  <si>
    <t xml:space="preserve">Debido a las condiciones de la población de la zona (analfabetismo, extrema pobreza), puede ocasionar carencias en la contratación de mano de obra, lo cual generaría retrasos y descontento social </t>
  </si>
  <si>
    <t xml:space="preserve">Debido a la compleja vinculación con la tierra de las familias de la zona, puede ocasionar la resistencia a la movilización, lo cual generaría el  no cumplimiento del plan PAR en el período previsto. </t>
  </si>
  <si>
    <t xml:space="preserve">Debido a que la construcción de minas no  requerían personal calificado, puede ser una fuente generado de empleo, lo que generaría aceptacion del proyecto en la zona </t>
  </si>
  <si>
    <t xml:space="preserve"> </t>
  </si>
  <si>
    <t>Debido a que la construcción esta siendo realizada por contratistas, lo cuales tienen sus propios empleados y sus propios programas de reclutamiento;  puede imposibilidar la contratación de personal de la zona generando resistencia y descontento en la comunidad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</si>
</sst>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5" x14ac:knownFonts="1">
    <font>
      <sz val="11"/>
      <color theme="1"/>
      <name val="Calibri"/>
      <family val="2"/>
      <scheme val="minor"/>
    </font>
    <font>
      <sz val="11"/>
      <color indexed="8"/>
      <name val="Calibri"/>
      <family val="2"/>
    </font>
    <font>
      <sz val="10"/>
      <name val="Arial"/>
      <family val="2"/>
    </font>
    <font>
      <b/>
      <sz val="10"/>
      <name val="Arial"/>
      <family val="2"/>
    </font>
    <font>
      <sz val="12"/>
      <name val="Arial"/>
      <family val="2"/>
    </font>
    <font>
      <i/>
      <sz val="10"/>
      <name val="Arial"/>
      <family val="2"/>
    </font>
    <font>
      <sz val="11"/>
      <color rgb="FF9C0006"/>
      <name val="Calibri"/>
      <family val="2"/>
      <scheme val="minor"/>
    </font>
    <font>
      <sz val="11"/>
      <color theme="1"/>
      <name val="Arial"/>
      <family val="2"/>
    </font>
    <font>
      <b/>
      <sz val="11"/>
      <color theme="1"/>
      <name val="Arial"/>
      <family val="2"/>
    </font>
    <font>
      <b/>
      <sz val="11"/>
      <color theme="0"/>
      <name val="Arial"/>
      <family val="2"/>
    </font>
    <font>
      <sz val="10"/>
      <color theme="1"/>
      <name val="Arial"/>
      <family val="2"/>
    </font>
    <font>
      <sz val="10"/>
      <color theme="1"/>
      <name val="Calibri"/>
      <family val="2"/>
      <scheme val="minor"/>
    </font>
    <font>
      <b/>
      <sz val="11"/>
      <name val="Calibri"/>
      <family val="2"/>
      <scheme val="minor"/>
    </font>
    <font>
      <b/>
      <sz val="10"/>
      <color theme="1"/>
      <name val="Arial"/>
      <family val="2"/>
    </font>
    <font>
      <b/>
      <sz val="11"/>
      <name val="Arial"/>
      <family val="2"/>
    </font>
    <font>
      <b/>
      <sz val="11"/>
      <color theme="1"/>
      <name val="Calibri"/>
      <family val="2"/>
      <scheme val="minor"/>
    </font>
    <font>
      <b/>
      <sz val="10"/>
      <color theme="0"/>
      <name val="Arial"/>
      <family val="2"/>
    </font>
    <font>
      <sz val="8"/>
      <color theme="1"/>
      <name val="Arial"/>
      <family val="2"/>
    </font>
    <font>
      <b/>
      <i/>
      <sz val="10"/>
      <name val="Arial"/>
      <family val="2"/>
    </font>
    <font>
      <b/>
      <sz val="14"/>
      <name val="Arial"/>
      <family val="2"/>
    </font>
    <font>
      <b/>
      <sz val="16"/>
      <name val="Arial"/>
      <family val="2"/>
    </font>
    <font>
      <sz val="9"/>
      <color theme="1"/>
      <name val="Arial"/>
      <family val="2"/>
    </font>
    <font>
      <b/>
      <sz val="12"/>
      <color theme="1"/>
      <name val="Arial"/>
      <family val="2"/>
    </font>
    <font>
      <sz val="12"/>
      <color theme="0"/>
      <name val="Arial"/>
      <family val="2"/>
    </font>
    <font>
      <sz val="8"/>
      <name val="Calibri"/>
      <family val="2"/>
      <scheme val="minor"/>
    </font>
  </fonts>
  <fills count="10">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s>
  <borders count="2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s>
  <cellStyleXfs count="7">
    <xf numFmtId="0" fontId="0" fillId="0" borderId="0"/>
    <xf numFmtId="0" fontId="6" fillId="2"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1" fillId="0" borderId="0" applyNumberFormat="0" applyFill="0" applyBorder="0" applyProtection="0"/>
    <xf numFmtId="9" fontId="2" fillId="0" borderId="0" applyFont="0" applyFill="0" applyBorder="0" applyAlignment="0" applyProtection="0"/>
  </cellStyleXfs>
  <cellXfs count="164">
    <xf numFmtId="0" fontId="0" fillId="0" borderId="0" xfId="0"/>
    <xf numFmtId="0" fontId="0" fillId="3" borderId="0" xfId="0" applyFill="1"/>
    <xf numFmtId="0" fontId="7" fillId="3" borderId="0" xfId="0" applyFont="1" applyFill="1"/>
    <xf numFmtId="0" fontId="2" fillId="3" borderId="0" xfId="0" applyFont="1" applyFill="1"/>
    <xf numFmtId="0" fontId="2" fillId="3" borderId="2" xfId="0" applyFont="1" applyFill="1" applyBorder="1" applyAlignment="1">
      <alignment horizontal="center"/>
    </xf>
    <xf numFmtId="0" fontId="2" fillId="3" borderId="0" xfId="0" applyFont="1" applyFill="1" applyAlignment="1">
      <alignment horizontal="center"/>
    </xf>
    <xf numFmtId="0" fontId="2" fillId="0" borderId="0" xfId="0" applyFont="1"/>
    <xf numFmtId="0" fontId="2" fillId="3" borderId="2" xfId="0" applyFont="1" applyFill="1" applyBorder="1"/>
    <xf numFmtId="0" fontId="2" fillId="0" borderId="2" xfId="0" applyFont="1" applyBorder="1"/>
    <xf numFmtId="0" fontId="0" fillId="3" borderId="0" xfId="0" applyFill="1" applyAlignment="1">
      <alignment vertical="center" wrapText="1"/>
    </xf>
    <xf numFmtId="0" fontId="8" fillId="3" borderId="0" xfId="0" applyFont="1" applyFill="1" applyAlignment="1">
      <alignment horizontal="center" vertical="center" wrapText="1"/>
    </xf>
    <xf numFmtId="0" fontId="7" fillId="3" borderId="0" xfId="0" applyFont="1" applyFill="1" applyAlignment="1">
      <alignment vertical="center" wrapText="1"/>
    </xf>
    <xf numFmtId="0" fontId="0" fillId="0" borderId="0" xfId="0" applyAlignment="1">
      <alignment vertical="center" wrapText="1"/>
    </xf>
    <xf numFmtId="0" fontId="8" fillId="4" borderId="2" xfId="0" applyFont="1" applyFill="1" applyBorder="1" applyAlignment="1">
      <alignment horizontal="center" vertical="center" wrapText="1"/>
    </xf>
    <xf numFmtId="0" fontId="0" fillId="3" borderId="0" xfId="0" applyFill="1" applyAlignment="1">
      <alignment horizontal="center"/>
    </xf>
    <xf numFmtId="0" fontId="0" fillId="3" borderId="0" xfId="0" applyFill="1" applyAlignment="1">
      <alignment horizontal="center" vertical="center"/>
    </xf>
    <xf numFmtId="0" fontId="2" fillId="3" borderId="2" xfId="0" applyFont="1" applyFill="1" applyBorder="1" applyAlignment="1">
      <alignment horizontal="center" vertical="center"/>
    </xf>
    <xf numFmtId="0" fontId="7" fillId="3" borderId="0" xfId="0" applyFont="1" applyFill="1" applyAlignment="1">
      <alignment horizontal="center" vertical="center"/>
    </xf>
    <xf numFmtId="0" fontId="0" fillId="0" borderId="0" xfId="0" applyAlignment="1">
      <alignment horizontal="center" vertical="center"/>
    </xf>
    <xf numFmtId="0" fontId="8" fillId="4" borderId="4" xfId="0" applyFont="1" applyFill="1" applyBorder="1" applyAlignment="1">
      <alignment vertical="center" wrapText="1"/>
    </xf>
    <xf numFmtId="0" fontId="8" fillId="4" borderId="1" xfId="0" applyFont="1" applyFill="1" applyBorder="1" applyAlignment="1">
      <alignment vertical="center" wrapText="1"/>
    </xf>
    <xf numFmtId="0" fontId="2" fillId="3" borderId="2" xfId="0" applyFont="1" applyFill="1" applyBorder="1" applyAlignment="1">
      <alignment horizontal="center" vertical="center" wrapText="1"/>
    </xf>
    <xf numFmtId="0" fontId="4" fillId="3" borderId="0" xfId="0" applyFont="1" applyFill="1"/>
    <xf numFmtId="0" fontId="2" fillId="3" borderId="0" xfId="0" applyFont="1" applyFill="1" applyAlignment="1">
      <alignment horizontal="center" vertical="center"/>
    </xf>
    <xf numFmtId="0" fontId="2" fillId="3" borderId="0" xfId="0" applyFont="1" applyFill="1" applyAlignment="1">
      <alignment horizontal="center" vertical="center" wrapText="1"/>
    </xf>
    <xf numFmtId="0" fontId="3" fillId="3" borderId="0" xfId="0" applyFont="1" applyFill="1" applyAlignment="1">
      <alignment horizontal="center" vertical="center"/>
    </xf>
    <xf numFmtId="0" fontId="0" fillId="3" borderId="2" xfId="0" applyFill="1" applyBorder="1"/>
    <xf numFmtId="0" fontId="7" fillId="3" borderId="2" xfId="0" applyFont="1" applyFill="1" applyBorder="1" applyAlignment="1">
      <alignment vertical="center"/>
    </xf>
    <xf numFmtId="0" fontId="7" fillId="3" borderId="2" xfId="0" applyFont="1" applyFill="1" applyBorder="1" applyAlignment="1">
      <alignment horizontal="left" vertical="center"/>
    </xf>
    <xf numFmtId="0" fontId="0" fillId="3" borderId="2" xfId="0" applyFill="1" applyBorder="1" applyAlignment="1">
      <alignment vertical="center"/>
    </xf>
    <xf numFmtId="0" fontId="10" fillId="3" borderId="2" xfId="0" applyFont="1" applyFill="1" applyBorder="1" applyAlignment="1">
      <alignment vertical="center"/>
    </xf>
    <xf numFmtId="0" fontId="2" fillId="3" borderId="2" xfId="0" applyFont="1" applyFill="1" applyBorder="1" applyAlignment="1">
      <alignment vertical="center"/>
    </xf>
    <xf numFmtId="0" fontId="11" fillId="3" borderId="2" xfId="0" applyFont="1" applyFill="1" applyBorder="1" applyAlignment="1">
      <alignment vertical="center"/>
    </xf>
    <xf numFmtId="0" fontId="12" fillId="3" borderId="0" xfId="1" applyFont="1" applyFill="1" applyBorder="1" applyAlignment="1">
      <alignment horizontal="center" vertical="center"/>
    </xf>
    <xf numFmtId="0" fontId="8" fillId="4" borderId="5" xfId="0" applyFont="1" applyFill="1" applyBorder="1" applyAlignment="1">
      <alignment vertical="center" wrapText="1"/>
    </xf>
    <xf numFmtId="0" fontId="13" fillId="4" borderId="4" xfId="0" applyFont="1" applyFill="1" applyBorder="1" applyAlignment="1">
      <alignment vertical="center" wrapText="1"/>
    </xf>
    <xf numFmtId="0" fontId="13" fillId="4" borderId="1" xfId="0" applyFont="1" applyFill="1" applyBorder="1" applyAlignment="1">
      <alignment vertical="center" wrapText="1"/>
    </xf>
    <xf numFmtId="2" fontId="10" fillId="3" borderId="2" xfId="5" applyNumberFormat="1" applyFont="1" applyFill="1" applyBorder="1" applyAlignment="1">
      <alignment horizontal="right" vertical="center"/>
    </xf>
    <xf numFmtId="2" fontId="12" fillId="3" borderId="2" xfId="1" applyNumberFormat="1" applyFont="1" applyFill="1" applyBorder="1" applyAlignment="1">
      <alignment horizontal="center" vertical="center"/>
    </xf>
    <xf numFmtId="0" fontId="9" fillId="5" borderId="2" xfId="0" applyFont="1" applyFill="1" applyBorder="1" applyAlignment="1">
      <alignment horizontal="center" vertical="center" wrapText="1"/>
    </xf>
    <xf numFmtId="0" fontId="2" fillId="3" borderId="0" xfId="0" applyFont="1" applyFill="1" applyAlignment="1">
      <alignment wrapText="1"/>
    </xf>
    <xf numFmtId="0" fontId="2" fillId="3" borderId="2" xfId="0" applyFont="1" applyFill="1" applyBorder="1" applyAlignment="1">
      <alignment wrapText="1"/>
    </xf>
    <xf numFmtId="0" fontId="14" fillId="4" borderId="2"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0" fillId="3" borderId="0" xfId="0" applyFill="1" applyAlignment="1">
      <alignment vertical="center"/>
    </xf>
    <xf numFmtId="0" fontId="2" fillId="3" borderId="0" xfId="0" applyFont="1" applyFill="1" applyAlignment="1">
      <alignment vertical="center"/>
    </xf>
    <xf numFmtId="0" fontId="0" fillId="0" borderId="0" xfId="0" applyAlignment="1">
      <alignment vertical="center"/>
    </xf>
    <xf numFmtId="0" fontId="2" fillId="3" borderId="2" xfId="0" applyFont="1" applyFill="1" applyBorder="1" applyAlignment="1">
      <alignment horizontal="justify" vertical="center" wrapText="1"/>
    </xf>
    <xf numFmtId="0" fontId="0" fillId="0" borderId="0" xfId="0" applyAlignment="1">
      <alignment wrapText="1"/>
    </xf>
    <xf numFmtId="0" fontId="0" fillId="3" borderId="0" xfId="0" applyFill="1" applyAlignment="1">
      <alignment wrapText="1"/>
    </xf>
    <xf numFmtId="0" fontId="17" fillId="3" borderId="0" xfId="0" applyFont="1" applyFill="1" applyAlignment="1">
      <alignment vertical="center" wrapText="1"/>
    </xf>
    <xf numFmtId="0" fontId="2" fillId="0" borderId="0" xfId="0" applyFont="1" applyAlignment="1">
      <alignment horizontal="center"/>
    </xf>
    <xf numFmtId="4" fontId="16" fillId="7" borderId="0" xfId="0" applyNumberFormat="1" applyFont="1" applyFill="1" applyAlignment="1">
      <alignment horizontal="center" vertical="center"/>
    </xf>
    <xf numFmtId="4" fontId="16" fillId="8" borderId="0" xfId="0" applyNumberFormat="1" applyFont="1" applyFill="1" applyAlignment="1">
      <alignment horizontal="center" vertical="center"/>
    </xf>
    <xf numFmtId="4" fontId="3" fillId="9" borderId="0" xfId="0" applyNumberFormat="1" applyFont="1" applyFill="1" applyAlignment="1">
      <alignment horizontal="center" vertical="center"/>
    </xf>
    <xf numFmtId="4" fontId="3" fillId="3" borderId="0" xfId="0" applyNumberFormat="1" applyFont="1" applyFill="1" applyAlignment="1">
      <alignment horizontal="center" vertical="center"/>
    </xf>
    <xf numFmtId="4" fontId="3" fillId="6" borderId="0" xfId="0" applyNumberFormat="1" applyFont="1" applyFill="1" applyAlignment="1">
      <alignment horizontal="center" vertical="center"/>
    </xf>
    <xf numFmtId="0" fontId="2" fillId="3" borderId="0" xfId="0" applyFont="1" applyFill="1" applyAlignment="1">
      <alignment horizontal="justify" vertical="center" wrapText="1"/>
    </xf>
    <xf numFmtId="0" fontId="8" fillId="3" borderId="2" xfId="0" applyFont="1" applyFill="1" applyBorder="1" applyAlignment="1">
      <alignment horizontal="center" vertical="center" wrapText="1"/>
    </xf>
    <xf numFmtId="4" fontId="16" fillId="3" borderId="0" xfId="0" applyNumberFormat="1" applyFont="1" applyFill="1" applyAlignment="1">
      <alignment horizontal="center" vertical="center"/>
    </xf>
    <xf numFmtId="0" fontId="18" fillId="3" borderId="0" xfId="0" applyFont="1" applyFill="1" applyAlignment="1">
      <alignment horizontal="right"/>
    </xf>
    <xf numFmtId="0" fontId="18" fillId="3" borderId="0" xfId="0" applyFont="1" applyFill="1" applyAlignment="1">
      <alignment horizontal="center"/>
    </xf>
    <xf numFmtId="0" fontId="18" fillId="3" borderId="0" xfId="0" applyFont="1" applyFill="1" applyAlignment="1">
      <alignment horizontal="center" vertical="top"/>
    </xf>
    <xf numFmtId="0" fontId="18" fillId="0" borderId="0" xfId="0" applyFont="1" applyAlignment="1">
      <alignment horizontal="center" vertical="top"/>
    </xf>
    <xf numFmtId="0" fontId="19" fillId="3" borderId="0" xfId="0" applyFont="1" applyFill="1" applyAlignment="1">
      <alignment horizontal="center" vertical="center"/>
    </xf>
    <xf numFmtId="0" fontId="18" fillId="3" borderId="0" xfId="0" applyFont="1" applyFill="1" applyAlignment="1">
      <alignment horizontal="left" vertical="center"/>
    </xf>
    <xf numFmtId="0" fontId="18" fillId="3" borderId="0" xfId="0" applyFont="1" applyFill="1" applyAlignment="1">
      <alignment horizontal="right" vertical="center"/>
    </xf>
    <xf numFmtId="0" fontId="18" fillId="3" borderId="0" xfId="0" applyFont="1" applyFill="1" applyAlignment="1">
      <alignment horizontal="left"/>
    </xf>
    <xf numFmtId="0" fontId="0" fillId="6" borderId="2" xfId="0" applyFill="1" applyBorder="1"/>
    <xf numFmtId="0" fontId="0" fillId="7" borderId="2" xfId="0" applyFill="1" applyBorder="1"/>
    <xf numFmtId="0" fontId="0" fillId="9" borderId="2" xfId="0" applyFill="1" applyBorder="1"/>
    <xf numFmtId="0" fontId="0" fillId="8" borderId="2" xfId="0" applyFill="1" applyBorder="1"/>
    <xf numFmtId="0" fontId="10" fillId="0" borderId="11" xfId="0" applyFont="1" applyBorder="1" applyAlignment="1">
      <alignment horizontal="left" vertical="center" wrapText="1"/>
    </xf>
    <xf numFmtId="0" fontId="21" fillId="0" borderId="13" xfId="0" applyFont="1" applyBorder="1" applyAlignment="1">
      <alignment horizontal="left"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2" fontId="3" fillId="3" borderId="2" xfId="1" applyNumberFormat="1" applyFont="1" applyFill="1" applyBorder="1" applyAlignment="1">
      <alignment horizontal="center" vertical="center"/>
    </xf>
    <xf numFmtId="0" fontId="10" fillId="3" borderId="0" xfId="0" applyFont="1" applyFill="1"/>
    <xf numFmtId="0" fontId="10" fillId="3" borderId="0" xfId="0" applyFont="1" applyFill="1" applyAlignment="1">
      <alignment vertical="center"/>
    </xf>
    <xf numFmtId="0" fontId="13" fillId="4" borderId="5" xfId="0" applyFont="1" applyFill="1" applyBorder="1" applyAlignment="1">
      <alignment vertical="center" wrapText="1"/>
    </xf>
    <xf numFmtId="0" fontId="13" fillId="4"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3" borderId="2" xfId="0" applyFont="1" applyFill="1" applyBorder="1" applyAlignment="1">
      <alignment horizontal="left" vertical="center"/>
    </xf>
    <xf numFmtId="0" fontId="7" fillId="3" borderId="0" xfId="0" applyFont="1" applyFill="1" applyAlignment="1">
      <alignment horizontal="left" vertical="center" wrapText="1"/>
    </xf>
    <xf numFmtId="0" fontId="2" fillId="3" borderId="2" xfId="0" applyFont="1" applyFill="1" applyBorder="1" applyAlignment="1">
      <alignment horizontal="left" vertical="center" wrapText="1"/>
    </xf>
    <xf numFmtId="0" fontId="0" fillId="0" borderId="0" xfId="0" pivotButton="1"/>
    <xf numFmtId="0" fontId="0" fillId="0" borderId="0" xfId="0" applyAlignment="1">
      <alignment horizontal="left"/>
    </xf>
    <xf numFmtId="0" fontId="0" fillId="0" borderId="0" xfId="0" applyAlignment="1">
      <alignment horizontal="center"/>
    </xf>
    <xf numFmtId="0" fontId="3" fillId="3" borderId="1" xfId="0" applyFont="1" applyFill="1" applyBorder="1" applyAlignment="1">
      <alignment vertical="center"/>
    </xf>
    <xf numFmtId="0" fontId="3" fillId="3" borderId="8" xfId="0" applyFont="1" applyFill="1" applyBorder="1" applyAlignment="1">
      <alignment vertical="center" textRotation="180"/>
    </xf>
    <xf numFmtId="0" fontId="10" fillId="3" borderId="3" xfId="0" applyFont="1" applyFill="1" applyBorder="1" applyAlignment="1">
      <alignment vertical="center"/>
    </xf>
    <xf numFmtId="0" fontId="2" fillId="0" borderId="2" xfId="0" applyFont="1" applyBorder="1" applyAlignment="1">
      <alignment horizontal="center" vertical="center"/>
    </xf>
    <xf numFmtId="0" fontId="3" fillId="4" borderId="2" xfId="0" applyFont="1" applyFill="1" applyBorder="1" applyAlignment="1">
      <alignment horizontal="center" vertical="center" wrapText="1"/>
    </xf>
    <xf numFmtId="0" fontId="22" fillId="0" borderId="10" xfId="0" applyFont="1" applyBorder="1" applyAlignment="1">
      <alignment vertical="center" wrapText="1"/>
    </xf>
    <xf numFmtId="0" fontId="22" fillId="0" borderId="11" xfId="0" applyFont="1" applyBorder="1" applyAlignment="1">
      <alignment vertical="center" wrapText="1"/>
    </xf>
    <xf numFmtId="0" fontId="2" fillId="0" borderId="2" xfId="0" applyFont="1" applyBorder="1" applyAlignment="1">
      <alignment horizontal="justify" vertical="center" wrapText="1"/>
    </xf>
    <xf numFmtId="0" fontId="2" fillId="0" borderId="0" xfId="0" applyFont="1" applyAlignment="1">
      <alignment vertical="center"/>
    </xf>
    <xf numFmtId="0" fontId="23"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10" fillId="3" borderId="2" xfId="0" applyFont="1" applyFill="1" applyBorder="1" applyAlignment="1">
      <alignment horizontal="justify" vertical="center" wrapText="1"/>
    </xf>
    <xf numFmtId="0" fontId="0" fillId="3" borderId="0" xfId="0" pivotButton="1" applyFill="1" applyAlignment="1">
      <alignment horizontal="center" vertical="center"/>
    </xf>
    <xf numFmtId="0" fontId="0" fillId="3" borderId="0" xfId="0" pivotButton="1" applyFill="1" applyAlignment="1">
      <alignment vertical="center" wrapText="1"/>
    </xf>
    <xf numFmtId="0" fontId="0" fillId="3" borderId="0" xfId="0" pivotButton="1" applyFill="1" applyAlignment="1">
      <alignment horizontal="center"/>
    </xf>
    <xf numFmtId="0" fontId="0" fillId="3" borderId="0" xfId="0" pivotButton="1" applyFill="1"/>
    <xf numFmtId="0" fontId="0" fillId="3" borderId="0" xfId="0" pivotButton="1" applyFill="1" applyAlignment="1">
      <alignment vertical="center"/>
    </xf>
    <xf numFmtId="0" fontId="0" fillId="3" borderId="0" xfId="0" applyFill="1" applyAlignment="1">
      <alignment horizontal="center" wrapText="1"/>
    </xf>
    <xf numFmtId="0" fontId="0" fillId="3" borderId="17" xfId="0" applyFill="1" applyBorder="1" applyAlignment="1">
      <alignment vertical="center" wrapText="1"/>
    </xf>
    <xf numFmtId="0" fontId="0" fillId="3" borderId="17" xfId="0" applyFill="1" applyBorder="1" applyAlignment="1">
      <alignment horizontal="center" wrapText="1"/>
    </xf>
    <xf numFmtId="164" fontId="0" fillId="3" borderId="0" xfId="0" applyNumberFormat="1" applyFill="1" applyAlignment="1">
      <alignment horizontal="center"/>
    </xf>
    <xf numFmtId="0" fontId="15" fillId="3" borderId="9" xfId="0" applyFont="1" applyFill="1" applyBorder="1" applyAlignment="1">
      <alignment vertical="center" wrapText="1"/>
    </xf>
    <xf numFmtId="0" fontId="15" fillId="3" borderId="9" xfId="0" applyFont="1" applyFill="1" applyBorder="1" applyAlignment="1">
      <alignment horizontal="center" wrapText="1"/>
    </xf>
    <xf numFmtId="0" fontId="7" fillId="3" borderId="17" xfId="0" applyFont="1" applyFill="1" applyBorder="1" applyAlignment="1">
      <alignment horizontal="left" vertical="center" wrapText="1"/>
    </xf>
    <xf numFmtId="0" fontId="0" fillId="3" borderId="9" xfId="0" applyFill="1" applyBorder="1" applyAlignment="1">
      <alignment vertical="center" wrapText="1"/>
    </xf>
    <xf numFmtId="0" fontId="7" fillId="3" borderId="9" xfId="0" applyFont="1" applyFill="1" applyBorder="1" applyAlignment="1">
      <alignment horizontal="left" vertical="center" wrapText="1"/>
    </xf>
    <xf numFmtId="0" fontId="0" fillId="3" borderId="9" xfId="0" applyFill="1" applyBorder="1" applyAlignment="1">
      <alignment horizontal="center" wrapText="1"/>
    </xf>
    <xf numFmtId="0" fontId="2" fillId="0" borderId="2" xfId="0" applyFont="1" applyBorder="1" applyAlignment="1">
      <alignment horizontal="justify" vertical="center"/>
    </xf>
    <xf numFmtId="0" fontId="0" fillId="3" borderId="0" xfId="0" applyFill="1" applyAlignment="1">
      <alignment horizontal="justify" vertical="center"/>
    </xf>
    <xf numFmtId="0" fontId="0" fillId="3" borderId="0" xfId="0" pivotButton="1" applyFill="1" applyAlignment="1">
      <alignment horizontal="justify" vertical="center"/>
    </xf>
    <xf numFmtId="0" fontId="13" fillId="3" borderId="2" xfId="0" applyFont="1" applyFill="1" applyBorder="1" applyAlignment="1">
      <alignment horizontal="justify" vertical="center" wrapText="1"/>
    </xf>
    <xf numFmtId="0" fontId="15" fillId="3" borderId="0" xfId="0" applyFont="1" applyFill="1" applyAlignment="1">
      <alignment horizontal="center" vertical="center" wrapText="1"/>
    </xf>
    <xf numFmtId="0" fontId="9" fillId="5" borderId="5"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5" xfId="0" applyFont="1" applyFill="1" applyBorder="1" applyAlignment="1">
      <alignment horizontal="justify" vertical="center" wrapText="1"/>
    </xf>
    <xf numFmtId="0" fontId="9" fillId="5" borderId="3" xfId="0" applyFont="1" applyFill="1" applyBorder="1" applyAlignment="1">
      <alignment horizontal="justify" vertical="center" wrapText="1"/>
    </xf>
    <xf numFmtId="0" fontId="9" fillId="5" borderId="6"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4" xfId="0" applyFont="1" applyFill="1" applyBorder="1" applyAlignment="1">
      <alignment horizontal="left" vertical="center" wrapText="1"/>
    </xf>
    <xf numFmtId="0" fontId="2" fillId="3" borderId="4" xfId="0" applyFont="1" applyFill="1" applyBorder="1" applyAlignment="1">
      <alignment horizontal="left" vertical="center"/>
    </xf>
    <xf numFmtId="0" fontId="9" fillId="5" borderId="18"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8" xfId="0" applyFont="1" applyFill="1" applyBorder="1" applyAlignment="1">
      <alignment horizontal="justify" vertical="center" wrapText="1"/>
    </xf>
    <xf numFmtId="0" fontId="2" fillId="3" borderId="1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5" xfId="0" applyFont="1" applyFill="1" applyBorder="1" applyAlignment="1">
      <alignment horizontal="left" vertical="center" wrapText="1"/>
    </xf>
    <xf numFmtId="0" fontId="10" fillId="3" borderId="5" xfId="0" applyFont="1" applyFill="1" applyBorder="1" applyAlignment="1">
      <alignment horizontal="justify" vertical="center" wrapText="1"/>
    </xf>
    <xf numFmtId="2" fontId="3" fillId="3" borderId="5" xfId="1" applyNumberFormat="1" applyFont="1" applyFill="1" applyBorder="1" applyAlignment="1">
      <alignment horizontal="center" vertical="center"/>
    </xf>
    <xf numFmtId="0" fontId="2" fillId="3" borderId="5" xfId="0" applyFont="1" applyFill="1" applyBorder="1" applyAlignment="1">
      <alignment horizontal="center" vertical="center" wrapText="1"/>
    </xf>
    <xf numFmtId="0" fontId="4" fillId="3" borderId="5" xfId="0" applyFont="1" applyFill="1" applyBorder="1" applyAlignment="1">
      <alignment horizontal="center" vertical="center"/>
    </xf>
    <xf numFmtId="0" fontId="2" fillId="0" borderId="5" xfId="0" applyFont="1" applyBorder="1" applyAlignment="1">
      <alignment horizontal="justify" vertical="center" wrapText="1"/>
    </xf>
    <xf numFmtId="0" fontId="2" fillId="3" borderId="6" xfId="0" applyFont="1" applyFill="1" applyBorder="1" applyAlignment="1">
      <alignment horizontal="left" vertical="center" wrapText="1"/>
    </xf>
    <xf numFmtId="0" fontId="8" fillId="3" borderId="0" xfId="0" applyFont="1" applyFill="1" applyAlignment="1">
      <alignment horizontal="center" vertical="center" wrapText="1"/>
    </xf>
    <xf numFmtId="0" fontId="13" fillId="4" borderId="6"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20" fillId="3" borderId="5" xfId="0" applyFont="1" applyFill="1" applyBorder="1" applyAlignment="1">
      <alignment horizontal="center" vertical="center" textRotation="180"/>
    </xf>
    <xf numFmtId="0" fontId="20" fillId="3" borderId="8" xfId="0" applyFont="1" applyFill="1" applyBorder="1" applyAlignment="1">
      <alignment horizontal="center" vertical="center" textRotation="180"/>
    </xf>
    <xf numFmtId="0" fontId="20" fillId="3" borderId="3" xfId="0" applyFont="1" applyFill="1" applyBorder="1" applyAlignment="1">
      <alignment horizontal="center" vertical="center" textRotation="180"/>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1" xfId="0" applyFont="1" applyFill="1" applyBorder="1" applyAlignment="1">
      <alignment horizontal="center" vertical="center"/>
    </xf>
    <xf numFmtId="0" fontId="9" fillId="5" borderId="5"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20" fillId="3" borderId="5" xfId="0" applyFont="1" applyFill="1" applyBorder="1" applyAlignment="1">
      <alignment horizontal="center" vertical="center" textRotation="90"/>
    </xf>
    <xf numFmtId="0" fontId="20" fillId="3" borderId="8" xfId="0" applyFont="1" applyFill="1" applyBorder="1" applyAlignment="1">
      <alignment horizontal="center" vertical="center" textRotation="90"/>
    </xf>
    <xf numFmtId="0" fontId="20" fillId="3" borderId="3" xfId="0" applyFont="1" applyFill="1" applyBorder="1" applyAlignment="1">
      <alignment horizontal="center" vertical="center" textRotation="90"/>
    </xf>
    <xf numFmtId="0" fontId="9" fillId="5" borderId="2" xfId="0" applyFont="1" applyFill="1" applyBorder="1" applyAlignment="1">
      <alignment horizontal="center" vertical="center" wrapText="1"/>
    </xf>
  </cellXfs>
  <cellStyles count="7">
    <cellStyle name="Incorrecto" xfId="1" builtinId="27"/>
    <cellStyle name="Millares 2" xfId="2" xr:uid="{00000000-0005-0000-0000-000001000000}"/>
    <cellStyle name="Normal" xfId="0" builtinId="0"/>
    <cellStyle name="Normal 2" xfId="3" xr:uid="{00000000-0005-0000-0000-000003000000}"/>
    <cellStyle name="Normal 3" xfId="4" xr:uid="{00000000-0005-0000-0000-000004000000}"/>
    <cellStyle name="Normal 4" xfId="5" xr:uid="{00000000-0005-0000-0000-000005000000}"/>
    <cellStyle name="Porcentaje 2" xfId="6" xr:uid="{00000000-0005-0000-0000-000006000000}"/>
  </cellStyles>
  <dxfs count="35">
    <dxf>
      <font>
        <b/>
        <i val="0"/>
        <color theme="0"/>
      </font>
      <fill>
        <patternFill>
          <bgColor rgb="FF00B050"/>
        </patternFill>
      </fill>
    </dxf>
    <dxf>
      <font>
        <b/>
        <i val="0"/>
        <color auto="1"/>
      </font>
      <fill>
        <patternFill>
          <bgColor rgb="FFFFFF00"/>
        </patternFill>
      </fill>
    </dxf>
    <dxf>
      <font>
        <b/>
        <i val="0"/>
        <color auto="1"/>
      </font>
      <fill>
        <patternFill>
          <bgColor rgb="FFFFC000"/>
        </patternFill>
      </fill>
    </dxf>
    <dxf>
      <font>
        <b/>
        <i val="0"/>
        <color theme="0"/>
      </font>
      <fill>
        <patternFill>
          <bgColor rgb="FFFF0000"/>
        </patternFill>
      </fill>
    </dxf>
    <dxf>
      <font>
        <b/>
        <i val="0"/>
        <color auto="1"/>
      </font>
      <fill>
        <patternFill>
          <bgColor rgb="FF00B050"/>
        </patternFill>
      </fill>
    </dxf>
    <dxf>
      <font>
        <b/>
        <i val="0"/>
        <color auto="1"/>
      </font>
      <fill>
        <patternFill>
          <bgColor rgb="FFFFFF00"/>
        </patternFill>
      </fill>
    </dxf>
    <dxf>
      <font>
        <b/>
        <i val="0"/>
        <color theme="0"/>
      </font>
      <fill>
        <patternFill>
          <bgColor theme="9" tint="-0.24994659260841701"/>
        </patternFill>
      </fill>
    </dxf>
    <dxf>
      <font>
        <b/>
        <i val="0"/>
        <color theme="0"/>
      </font>
      <fill>
        <patternFill>
          <bgColor rgb="FFFF0000"/>
        </patternFill>
      </fill>
    </dxf>
    <dxf>
      <font>
        <condense val="0"/>
        <extend val="0"/>
        <color rgb="FF006100"/>
      </font>
      <fill>
        <patternFill>
          <bgColor rgb="FFC6EFCE"/>
        </patternFill>
      </fill>
    </dxf>
    <dxf>
      <font>
        <b/>
        <i val="0"/>
        <color theme="0"/>
      </font>
      <fill>
        <patternFill>
          <bgColor rgb="FF00B050"/>
        </patternFill>
      </fill>
    </dxf>
    <dxf>
      <font>
        <b/>
        <i val="0"/>
        <color auto="1"/>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66"/>
        </patternFill>
      </fill>
    </dxf>
    <dxf>
      <font>
        <b/>
        <i val="0"/>
        <color theme="0"/>
      </font>
      <fill>
        <patternFill>
          <bgColor theme="9" tint="-0.24994659260841701"/>
        </patternFill>
      </fill>
    </dxf>
    <dxf>
      <font>
        <b/>
        <i val="0"/>
        <color theme="0"/>
      </font>
      <fill>
        <patternFill>
          <bgColor rgb="FFC00000"/>
        </patternFill>
      </fill>
    </dxf>
    <dxf>
      <font>
        <condense val="0"/>
        <extend val="0"/>
        <color rgb="FF006100"/>
      </font>
      <fill>
        <patternFill>
          <bgColor rgb="FFC6EFCE"/>
        </patternFill>
      </fill>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Arial"/>
        <family val="2"/>
        <scheme val="none"/>
      </font>
      <numFmt numFmtId="2" formatCode="0.0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Arial"/>
        <family val="2"/>
        <scheme val="none"/>
      </font>
      <numFmt numFmtId="2" formatCode="0.0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theme="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FFFF66"/>
      <color rgb="FFFFCC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[Hoja de cálculo en https   pjcr-my.sharepoint.com personal evillegas_poder-judicial_go_cr Documents SUBPROCESO%20PLANIFICACIÓN%20ESTRATÉGICA PEI%202025-2030 1608-PLA-PE-2024%20-%20copia%20Auditoría 1608-PLA-PE-2024.docx]Matriz de riesgos!TablaDinámica2</c:name>
    <c:fmtId val="3"/>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latin typeface="Arial" panose="020B0604020202020204" pitchFamily="34" charset="0"/>
                <a:cs typeface="Arial" panose="020B0604020202020204" pitchFamily="34" charset="0"/>
              </a:rPr>
              <a:t>CATEGORÍAS</a:t>
            </a:r>
            <a:r>
              <a:rPr lang="en-US" b="1" baseline="0">
                <a:latin typeface="Arial" panose="020B0604020202020204" pitchFamily="34" charset="0"/>
                <a:cs typeface="Arial" panose="020B0604020202020204" pitchFamily="34" charset="0"/>
              </a:rPr>
              <a:t> DE LOS RIESGOS IDENTIFICADOS</a:t>
            </a:r>
            <a:endParaRPr lang="en-US" b="1">
              <a:latin typeface="Arial" panose="020B0604020202020204" pitchFamily="34" charset="0"/>
              <a:cs typeface="Arial" panose="020B0604020202020204" pitchFamily="34" charset="0"/>
            </a:endParaRPr>
          </a:p>
        </c:rich>
      </c:tx>
      <c:layout>
        <c:manualLayout>
          <c:xMode val="edge"/>
          <c:yMode val="edge"/>
          <c:x val="0.15548498122599"/>
          <c:y val="4.093848116513688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R"/>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R"/>
            </a:p>
          </c:txPr>
          <c:showLegendKey val="0"/>
          <c:showVal val="0"/>
          <c:showCatName val="1"/>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dLbl>
          <c:idx val="0"/>
          <c:layout>
            <c:manualLayout>
              <c:x val="-0.20223138947811742"/>
              <c:y val="-4.59485089656817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R"/>
            </a:p>
          </c:txPr>
          <c:showLegendKey val="0"/>
          <c:showVal val="0"/>
          <c:showCatName val="1"/>
          <c:showSerName val="0"/>
          <c:showPercent val="1"/>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dLbl>
          <c:idx val="0"/>
          <c:layout>
            <c:manualLayout>
              <c:x val="-0.16552324795147244"/>
              <c:y val="9.858261919858021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R"/>
            </a:p>
          </c:txPr>
          <c:showLegendKey val="0"/>
          <c:showVal val="0"/>
          <c:showCatName val="1"/>
          <c:showSerName val="0"/>
          <c:showPercent val="1"/>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dLbl>
          <c:idx val="0"/>
          <c:layout>
            <c:manualLayout>
              <c:x val="0.18007890944718116"/>
              <c:y val="-3.125000768947039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R"/>
            </a:p>
          </c:txPr>
          <c:showLegendKey val="0"/>
          <c:showVal val="0"/>
          <c:showCatName val="1"/>
          <c:showSerName val="0"/>
          <c:showPercent val="1"/>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dLbl>
          <c:idx val="0"/>
          <c:layout>
            <c:manualLayout>
              <c:x val="0.14536490280676068"/>
              <c:y val="6.875001691683475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R"/>
            </a:p>
          </c:txPr>
          <c:showLegendKey val="0"/>
          <c:showVal val="0"/>
          <c:showCatName val="1"/>
          <c:showSerName val="0"/>
          <c:showPercent val="1"/>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dLbl>
          <c:idx val="0"/>
          <c:layout>
            <c:manualLayout>
              <c:x val="-0.18361743898859045"/>
              <c:y val="-7.923854144370419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R"/>
            </a:p>
          </c:txPr>
          <c:showLegendKey val="0"/>
          <c:showVal val="0"/>
          <c:showCatName val="1"/>
          <c:showSerName val="0"/>
          <c:showPercent val="1"/>
          <c:showBubbleSize val="0"/>
          <c:extLst>
            <c:ext xmlns:c15="http://schemas.microsoft.com/office/drawing/2012/chart" uri="{CE6537A1-D6FC-4f65-9D91-7224C49458BB}">
              <c15:layout>
                <c:manualLayout>
                  <c:w val="0.28446448718369366"/>
                  <c:h val="0.10291373645826463"/>
                </c:manualLayout>
              </c15:layout>
            </c:ext>
          </c:extLst>
        </c:dLbl>
      </c:pivotFmt>
      <c:pivotFmt>
        <c:idx val="6"/>
        <c:spPr>
          <a:solidFill>
            <a:schemeClr val="accent1"/>
          </a:solidFill>
          <a:ln w="19050">
            <a:solidFill>
              <a:schemeClr val="lt1"/>
            </a:solidFill>
          </a:ln>
          <a:effectLst/>
        </c:spPr>
        <c:dLbl>
          <c:idx val="0"/>
          <c:layout>
            <c:manualLayout>
              <c:x val="-3.6918718753021731E-2"/>
              <c:y val="-0.1443840820759826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R"/>
            </a:p>
          </c:txPr>
          <c:showLegendKey val="0"/>
          <c:showVal val="0"/>
          <c:showCatName val="1"/>
          <c:showSerName val="0"/>
          <c:showPercent val="1"/>
          <c:showBubbleSize val="0"/>
          <c:extLst>
            <c:ext xmlns:c15="http://schemas.microsoft.com/office/drawing/2012/chart" uri="{CE6537A1-D6FC-4f65-9D91-7224C49458BB}"/>
          </c:extLst>
        </c:dLbl>
      </c:pivotFmt>
      <c:pivotFmt>
        <c:idx val="7"/>
        <c:spPr>
          <a:solidFill>
            <a:schemeClr val="accent1"/>
          </a:solidFill>
          <a:ln w="19050">
            <a:solidFill>
              <a:schemeClr val="lt1"/>
            </a:solidFill>
          </a:ln>
          <a:effectLst/>
        </c:spPr>
        <c:dLbl>
          <c:idx val="0"/>
          <c:layout>
            <c:manualLayout>
              <c:x val="0.17417323266596141"/>
              <c:y val="0.1088553026841690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R"/>
            </a:p>
          </c:txPr>
          <c:showLegendKey val="0"/>
          <c:showVal val="0"/>
          <c:showCatName val="1"/>
          <c:showSerName val="0"/>
          <c:showPercent val="1"/>
          <c:showBubbleSize val="0"/>
          <c:extLst>
            <c:ext xmlns:c15="http://schemas.microsoft.com/office/drawing/2012/chart" uri="{CE6537A1-D6FC-4f65-9D91-7224C49458BB}"/>
          </c:extLst>
        </c:dLbl>
      </c:pivotFmt>
      <c:pivotFmt>
        <c:idx val="8"/>
        <c:spPr>
          <a:solidFill>
            <a:schemeClr val="accent1"/>
          </a:solidFill>
          <a:ln w="19050">
            <a:solidFill>
              <a:schemeClr val="lt1"/>
            </a:solidFill>
          </a:ln>
          <a:effectLst/>
        </c:spPr>
        <c:dLbl>
          <c:idx val="0"/>
          <c:layout>
            <c:manualLayout>
              <c:x val="-0.14110236570407009"/>
              <c:y val="0.1471746549046432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R"/>
            </a:p>
          </c:txPr>
          <c:showLegendKey val="0"/>
          <c:showVal val="0"/>
          <c:showCatName val="1"/>
          <c:showSerName val="0"/>
          <c:showPercent val="1"/>
          <c:showBubbleSize val="0"/>
          <c:extLst>
            <c:ext xmlns:c15="http://schemas.microsoft.com/office/drawing/2012/chart" uri="{CE6537A1-D6FC-4f65-9D91-7224C49458BB}"/>
          </c:extLst>
        </c:dLbl>
      </c:pivotFmt>
      <c:pivotFmt>
        <c:idx val="9"/>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R"/>
            </a:p>
          </c:txPr>
          <c:showLegendKey val="0"/>
          <c:showVal val="0"/>
          <c:showCatName val="1"/>
          <c:showSerName val="0"/>
          <c:showPercent val="1"/>
          <c:showBubbleSize val="0"/>
          <c:extLst>
            <c:ext xmlns:c15="http://schemas.microsoft.com/office/drawing/2012/chart" uri="{CE6537A1-D6FC-4f65-9D91-7224C49458BB}"/>
          </c:extLst>
        </c:dLbl>
      </c:pivotFmt>
      <c:pivotFmt>
        <c:idx val="10"/>
        <c:spPr>
          <a:solidFill>
            <a:schemeClr val="accent1"/>
          </a:solidFill>
          <a:ln w="19050">
            <a:solidFill>
              <a:schemeClr val="lt1"/>
            </a:solidFill>
          </a:ln>
          <a:effectLst/>
        </c:spPr>
        <c:dLbl>
          <c:idx val="0"/>
          <c:layout>
            <c:manualLayout>
              <c:x val="-0.12762431494428655"/>
              <c:y val="-8.888886944687900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R"/>
            </a:p>
          </c:txPr>
          <c:showLegendKey val="0"/>
          <c:showVal val="0"/>
          <c:showCatName val="1"/>
          <c:showSerName val="0"/>
          <c:showPercent val="1"/>
          <c:showBubbleSize val="0"/>
          <c:extLst>
            <c:ext xmlns:c15="http://schemas.microsoft.com/office/drawing/2012/chart" uri="{CE6537A1-D6FC-4f65-9D91-7224C49458BB}"/>
          </c:extLst>
        </c:dLbl>
      </c:pivotFmt>
      <c:pivotFmt>
        <c:idx val="11"/>
        <c:spPr>
          <a:solidFill>
            <a:schemeClr val="accent1"/>
          </a:solidFill>
          <a:ln w="19050">
            <a:solidFill>
              <a:schemeClr val="lt1"/>
            </a:solidFill>
          </a:ln>
          <a:effectLst/>
        </c:spPr>
        <c:dLbl>
          <c:idx val="0"/>
          <c:layout>
            <c:manualLayout>
              <c:x val="-8.7016578371104464E-2"/>
              <c:y val="-0.14999996719160824"/>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R"/>
            </a:p>
          </c:txPr>
          <c:showLegendKey val="0"/>
          <c:showVal val="0"/>
          <c:showCatName val="1"/>
          <c:showSerName val="0"/>
          <c:showPercent val="1"/>
          <c:showBubbleSize val="0"/>
          <c:extLst>
            <c:ext xmlns:c15="http://schemas.microsoft.com/office/drawing/2012/chart" uri="{CE6537A1-D6FC-4f65-9D91-7224C49458BB}"/>
          </c:extLst>
        </c:dLbl>
      </c:pivotFmt>
      <c:pivotFmt>
        <c:idx val="12"/>
        <c:spPr>
          <a:solidFill>
            <a:schemeClr val="accent1"/>
          </a:solidFill>
          <a:ln w="19050">
            <a:solidFill>
              <a:schemeClr val="lt1"/>
            </a:solidFill>
          </a:ln>
          <a:effectLst/>
        </c:spPr>
        <c:dLbl>
          <c:idx val="0"/>
          <c:layout>
            <c:manualLayout>
              <c:x val="0.12762431494428655"/>
              <c:y val="-0.1583333333333333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R"/>
            </a:p>
          </c:txPr>
          <c:showLegendKey val="0"/>
          <c:showVal val="0"/>
          <c:showCatName val="1"/>
          <c:showSerName val="0"/>
          <c:showPercent val="1"/>
          <c:showBubbleSize val="0"/>
          <c:extLst>
            <c:ext xmlns:c15="http://schemas.microsoft.com/office/drawing/2012/chart" uri="{CE6537A1-D6FC-4f65-9D91-7224C49458BB}"/>
          </c:extLst>
        </c:dLbl>
      </c:pivotFmt>
      <c:pivotFmt>
        <c:idx val="13"/>
        <c:spPr>
          <a:solidFill>
            <a:schemeClr val="accent1"/>
          </a:solidFill>
          <a:ln w="19050">
            <a:solidFill>
              <a:schemeClr val="lt1"/>
            </a:solidFill>
          </a:ln>
          <a:effectLst/>
        </c:spPr>
        <c:dLbl>
          <c:idx val="0"/>
          <c:layout>
            <c:manualLayout>
              <c:x val="0.15082873584324774"/>
              <c:y val="7.2222222222222215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R"/>
            </a:p>
          </c:txPr>
          <c:showLegendKey val="0"/>
          <c:showVal val="0"/>
          <c:showCatName val="1"/>
          <c:showSerName val="0"/>
          <c:showPercent val="1"/>
          <c:showBubbleSize val="0"/>
          <c:extLst>
            <c:ext xmlns:c15="http://schemas.microsoft.com/office/drawing/2012/chart" uri="{CE6537A1-D6FC-4f65-9D91-7224C49458BB}"/>
          </c:extLst>
        </c:dLbl>
      </c:pivotFmt>
      <c:pivotFmt>
        <c:idx val="14"/>
        <c:spPr>
          <a:solidFill>
            <a:schemeClr val="accent1"/>
          </a:solidFill>
          <a:ln w="19050">
            <a:solidFill>
              <a:schemeClr val="lt1"/>
            </a:solidFill>
          </a:ln>
          <a:effectLst/>
        </c:spPr>
        <c:dLbl>
          <c:idx val="0"/>
          <c:layout>
            <c:manualLayout>
              <c:x val="-0.14889503410166768"/>
              <c:y val="2.777777777777777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R"/>
            </a:p>
          </c:txPr>
          <c:showLegendKey val="0"/>
          <c:showVal val="0"/>
          <c:showCatName val="1"/>
          <c:showSerName val="0"/>
          <c:showPercent val="1"/>
          <c:showBubbleSize val="0"/>
          <c:extLst>
            <c:ext xmlns:c15="http://schemas.microsoft.com/office/drawing/2012/chart" uri="{CE6537A1-D6FC-4f65-9D91-7224C49458BB}"/>
          </c:extLst>
        </c:dLbl>
      </c:pivotFmt>
      <c:pivotFmt>
        <c:idx val="15"/>
        <c:spPr>
          <a:solidFill>
            <a:schemeClr val="accent1"/>
          </a:solidFill>
          <a:ln w="19050">
            <a:solidFill>
              <a:schemeClr val="lt1"/>
            </a:solidFill>
          </a:ln>
          <a:effectLst/>
        </c:spPr>
        <c:dLbl>
          <c:idx val="0"/>
          <c:layout>
            <c:manualLayout>
              <c:x val="-0.13729282365218709"/>
              <c:y val="9.722222222222222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R"/>
            </a:p>
          </c:txPr>
          <c:showLegendKey val="0"/>
          <c:showVal val="0"/>
          <c:showCatName val="1"/>
          <c:showSerName val="0"/>
          <c:showPercent val="1"/>
          <c:showBubbleSize val="0"/>
          <c:extLst>
            <c:ext xmlns:c15="http://schemas.microsoft.com/office/drawing/2012/chart" uri="{CE6537A1-D6FC-4f65-9D91-7224C49458BB}"/>
          </c:extLst>
        </c:dLbl>
      </c:pivotFmt>
      <c:pivotFmt>
        <c:idx val="16"/>
        <c:spPr>
          <a:solidFill>
            <a:schemeClr val="accent1"/>
          </a:solidFill>
          <a:ln w="19050">
            <a:solidFill>
              <a:schemeClr val="lt1"/>
            </a:solidFill>
          </a:ln>
          <a:effectLst/>
        </c:spPr>
        <c:dLbl>
          <c:idx val="0"/>
          <c:layout>
            <c:manualLayout>
              <c:x val="-7.7348069663203973E-3"/>
              <c:y val="-0.2027777777777777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R"/>
            </a:p>
          </c:txPr>
          <c:showLegendKey val="0"/>
          <c:showVal val="0"/>
          <c:showCatName val="1"/>
          <c:showSerName val="0"/>
          <c:showPercent val="1"/>
          <c:showBubbleSize val="0"/>
          <c:extLst>
            <c:ext xmlns:c15="http://schemas.microsoft.com/office/drawing/2012/chart" uri="{CE6537A1-D6FC-4f65-9D91-7224C49458BB}"/>
          </c:extLst>
        </c:dLbl>
      </c:pivotFmt>
    </c:pivotFmts>
    <c:plotArea>
      <c:layout>
        <c:manualLayout>
          <c:layoutTarget val="inner"/>
          <c:xMode val="edge"/>
          <c:yMode val="edge"/>
          <c:x val="0.21701675781553117"/>
          <c:y val="0.21852990561910179"/>
          <c:w val="0.55524787786590313"/>
          <c:h val="0.80132373676789359"/>
        </c:manualLayout>
      </c:layout>
      <c:doughnutChart>
        <c:varyColors val="1"/>
        <c:ser>
          <c:idx val="0"/>
          <c:order val="0"/>
          <c:tx>
            <c:strRef>
              <c:f>'Matriz de riesgos'!$G$22</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31A3-4BF9-8BEE-80091C3534A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6-31A3-4BF9-8BEE-80091C3534A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9-31A3-4BF9-8BEE-80091C3534A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8-31A3-4BF9-8BEE-80091C3534A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7-31A3-4BF9-8BEE-80091C3534A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2-31A3-4BF9-8BEE-80091C3534AE}"/>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3-31A3-4BF9-8BEE-80091C3534AE}"/>
              </c:ext>
            </c:extLst>
          </c:dPt>
          <c:dLbls>
            <c:dLbl>
              <c:idx val="0"/>
              <c:layout>
                <c:manualLayout>
                  <c:x val="0.12762431494428655"/>
                  <c:y val="-0.1583333333333333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31A3-4BF9-8BEE-80091C3534AE}"/>
                </c:ext>
              </c:extLst>
            </c:dLbl>
            <c:dLbl>
              <c:idx val="1"/>
              <c:layout>
                <c:manualLayout>
                  <c:x val="0.15082873584324774"/>
                  <c:y val="7.222222222222221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31A3-4BF9-8BEE-80091C3534AE}"/>
                </c:ext>
              </c:extLst>
            </c:dLbl>
            <c:dLbl>
              <c:idx val="2"/>
              <c:layout>
                <c:manualLayout>
                  <c:x val="-7.7348069663203973E-3"/>
                  <c:y val="-0.2027777777777777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31A3-4BF9-8BEE-80091C3534AE}"/>
                </c:ext>
              </c:extLst>
            </c:dLbl>
            <c:dLbl>
              <c:idx val="3"/>
              <c:layout>
                <c:manualLayout>
                  <c:x val="-0.13729282365218709"/>
                  <c:y val="9.722222222222222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8-31A3-4BF9-8BEE-80091C3534AE}"/>
                </c:ext>
              </c:extLst>
            </c:dLbl>
            <c:dLbl>
              <c:idx val="4"/>
              <c:layout>
                <c:manualLayout>
                  <c:x val="-0.14889503410166768"/>
                  <c:y val="2.777777777777777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31A3-4BF9-8BEE-80091C3534AE}"/>
                </c:ext>
              </c:extLst>
            </c:dLbl>
            <c:dLbl>
              <c:idx val="5"/>
              <c:layout>
                <c:manualLayout>
                  <c:x val="-0.12762431494428655"/>
                  <c:y val="-8.888886944687900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2-31A3-4BF9-8BEE-80091C3534AE}"/>
                </c:ext>
              </c:extLst>
            </c:dLbl>
            <c:dLbl>
              <c:idx val="6"/>
              <c:layout>
                <c:manualLayout>
                  <c:x val="-8.7016578371104464E-2"/>
                  <c:y val="-0.1499999671916082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31A3-4BF9-8BEE-80091C3534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'Matriz de riesgos'!$F$23:$F$30</c:f>
              <c:strCache>
                <c:ptCount val="7"/>
                <c:pt idx="0">
                  <c:v>2. Organizacional</c:v>
                </c:pt>
                <c:pt idx="1">
                  <c:v>3. Rendimiento</c:v>
                </c:pt>
                <c:pt idx="2">
                  <c:v>4. Recursos</c:v>
                </c:pt>
                <c:pt idx="3">
                  <c:v>5. Financiero / presupuesto</c:v>
                </c:pt>
                <c:pt idx="4">
                  <c:v>6. Mercado</c:v>
                </c:pt>
                <c:pt idx="5">
                  <c:v>7. Regulatorio</c:v>
                </c:pt>
                <c:pt idx="6">
                  <c:v>8. Imagen y relaciones públicas.</c:v>
                </c:pt>
              </c:strCache>
            </c:strRef>
          </c:cat>
          <c:val>
            <c:numRef>
              <c:f>'Matriz de riesgos'!$G$23:$G$30</c:f>
              <c:numCache>
                <c:formatCode>General</c:formatCode>
                <c:ptCount val="7"/>
                <c:pt idx="0">
                  <c:v>4</c:v>
                </c:pt>
                <c:pt idx="1">
                  <c:v>1</c:v>
                </c:pt>
                <c:pt idx="2">
                  <c:v>1</c:v>
                </c:pt>
                <c:pt idx="3">
                  <c:v>1</c:v>
                </c:pt>
                <c:pt idx="4">
                  <c:v>1</c:v>
                </c:pt>
                <c:pt idx="5">
                  <c:v>2</c:v>
                </c:pt>
                <c:pt idx="6">
                  <c:v>1</c:v>
                </c:pt>
              </c:numCache>
            </c:numRef>
          </c:val>
          <c:extLst>
            <c:ext xmlns:c16="http://schemas.microsoft.com/office/drawing/2014/chart" uri="{C3380CC4-5D6E-409C-BE32-E72D297353CC}">
              <c16:uniqueId val="{00000010-31A3-4BF9-8BEE-80091C3534AE}"/>
            </c:ext>
          </c:extLst>
        </c:ser>
        <c:dLbls>
          <c:showLegendKey val="0"/>
          <c:showVal val="0"/>
          <c:showCatName val="1"/>
          <c:showSerName val="0"/>
          <c:showPercent val="1"/>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22222222222222"/>
          <c:y val="0.11805555555555555"/>
          <c:w val="0.51111111111111107"/>
          <c:h val="0.82638888888888884"/>
        </c:manualLayout>
      </c:layout>
      <c:doughnutChart>
        <c:varyColors val="1"/>
        <c:ser>
          <c:idx val="0"/>
          <c:order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CR"/>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'Matriz de riesgos'!$D$44:$D$48</c:f>
              <c:strCache>
                <c:ptCount val="5"/>
                <c:pt idx="0">
                  <c:v>Nivel</c:v>
                </c:pt>
                <c:pt idx="1">
                  <c:v>EXTREMO</c:v>
                </c:pt>
                <c:pt idx="2">
                  <c:v>ALTO</c:v>
                </c:pt>
                <c:pt idx="3">
                  <c:v>MODERADO</c:v>
                </c:pt>
                <c:pt idx="4">
                  <c:v>BAJO</c:v>
                </c:pt>
              </c:strCache>
            </c:strRef>
          </c:cat>
          <c:val>
            <c:numRef>
              <c:f>'Matriz de riesgos'!$E$44:$E$48</c:f>
            </c:numRef>
          </c:val>
          <c:extLst>
            <c:ext xmlns:c16="http://schemas.microsoft.com/office/drawing/2014/chart" uri="{C3380CC4-5D6E-409C-BE32-E72D297353CC}">
              <c16:uniqueId val="{00000000-2CAF-46FD-8CEC-6FE0F06AA4FE}"/>
            </c:ext>
          </c:extLst>
        </c:ser>
        <c:ser>
          <c:idx val="1"/>
          <c:order val="1"/>
          <c:dPt>
            <c:idx val="0"/>
            <c:bubble3D val="0"/>
            <c:spPr>
              <a:solidFill>
                <a:srgbClr val="C00000"/>
              </a:solidFill>
              <a:ln w="19050">
                <a:solidFill>
                  <a:schemeClr val="lt1"/>
                </a:solidFill>
              </a:ln>
              <a:effectLst/>
            </c:spPr>
            <c:extLst>
              <c:ext xmlns:c16="http://schemas.microsoft.com/office/drawing/2014/chart" uri="{C3380CC4-5D6E-409C-BE32-E72D297353CC}">
                <c16:uniqueId val="{00000004-2CAF-46FD-8CEC-6FE0F06AA4FE}"/>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5-2CAF-46FD-8CEC-6FE0F06AA4FE}"/>
              </c:ext>
            </c:extLst>
          </c:dPt>
          <c:dPt>
            <c:idx val="2"/>
            <c:bubble3D val="0"/>
            <c:spPr>
              <a:solidFill>
                <a:srgbClr val="FFFF66"/>
              </a:solidFill>
              <a:ln w="19050">
                <a:solidFill>
                  <a:schemeClr val="lt1"/>
                </a:solidFill>
              </a:ln>
              <a:effectLst/>
            </c:spPr>
            <c:extLst>
              <c:ext xmlns:c16="http://schemas.microsoft.com/office/drawing/2014/chart" uri="{C3380CC4-5D6E-409C-BE32-E72D297353CC}">
                <c16:uniqueId val="{00000002-2CAF-46FD-8CEC-6FE0F06AA4FE}"/>
              </c:ext>
            </c:extLst>
          </c:dPt>
          <c:dPt>
            <c:idx val="3"/>
            <c:bubble3D val="0"/>
            <c:spPr>
              <a:solidFill>
                <a:srgbClr val="00B050"/>
              </a:solidFill>
              <a:ln w="19050">
                <a:solidFill>
                  <a:schemeClr val="lt1"/>
                </a:solidFill>
              </a:ln>
              <a:effectLst/>
            </c:spPr>
            <c:extLst>
              <c:ext xmlns:c16="http://schemas.microsoft.com/office/drawing/2014/chart" uri="{C3380CC4-5D6E-409C-BE32-E72D297353CC}">
                <c16:uniqueId val="{00000003-2CAF-46FD-8CEC-6FE0F06AA4F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8-8653-455F-8C7F-C905C27FC710}"/>
              </c:ext>
            </c:extLst>
          </c:dPt>
          <c:dLbls>
            <c:dLbl>
              <c:idx val="0"/>
              <c:layout>
                <c:manualLayout>
                  <c:x val="-9.9675239187535224E-17"/>
                  <c:y val="-0.13928987753771846"/>
                </c:manualLayout>
              </c:layout>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n-lt"/>
                      <a:ea typeface="+mn-ea"/>
                      <a:cs typeface="+mn-cs"/>
                    </a:defRPr>
                  </a:pPr>
                  <a:endParaRPr lang="es-CR"/>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CAF-46FD-8CEC-6FE0F06AA4FE}"/>
                </c:ext>
              </c:extLst>
            </c:dLbl>
            <c:dLbl>
              <c:idx val="1"/>
              <c:layout>
                <c:manualLayout>
                  <c:x val="0.14951458596660602"/>
                  <c:y val="-9.9492769669798906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CAF-46FD-8CEC-6FE0F06AA4FE}"/>
                </c:ext>
              </c:extLst>
            </c:dLbl>
            <c:dLbl>
              <c:idx val="2"/>
              <c:layout>
                <c:manualLayout>
                  <c:x val="0.17669905614235223"/>
                  <c:y val="5.9695661801879345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CAF-46FD-8CEC-6FE0F06AA4FE}"/>
                </c:ext>
              </c:extLst>
            </c:dLbl>
            <c:dLbl>
              <c:idx val="3"/>
              <c:layout>
                <c:manualLayout>
                  <c:x val="-0.20932042035324827"/>
                  <c:y val="0.10612562098111883"/>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CAF-46FD-8CEC-6FE0F06AA4FE}"/>
                </c:ext>
              </c:extLst>
            </c:dLbl>
            <c:dLbl>
              <c:idx val="4"/>
              <c:layout>
                <c:manualLayout>
                  <c:x val="-0.19572818526537503"/>
                  <c:y val="-7.6277790080179167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653-455F-8C7F-C905C27FC710}"/>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es-CR"/>
              </a:p>
            </c:txP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'Matriz de riesgos'!$D$44:$D$48</c:f>
              <c:strCache>
                <c:ptCount val="5"/>
                <c:pt idx="0">
                  <c:v>Nivel</c:v>
                </c:pt>
                <c:pt idx="1">
                  <c:v>EXTREMO</c:v>
                </c:pt>
                <c:pt idx="2">
                  <c:v>ALTO</c:v>
                </c:pt>
                <c:pt idx="3">
                  <c:v>MODERADO</c:v>
                </c:pt>
                <c:pt idx="4">
                  <c:v>BAJO</c:v>
                </c:pt>
              </c:strCache>
            </c:strRef>
          </c:cat>
          <c:val>
            <c:numRef>
              <c:f>'Matriz de riesgos'!$F$44:$F$48</c:f>
              <c:numCache>
                <c:formatCode>General</c:formatCode>
                <c:ptCount val="5"/>
                <c:pt idx="0">
                  <c:v>0</c:v>
                </c:pt>
                <c:pt idx="1">
                  <c:v>2</c:v>
                </c:pt>
                <c:pt idx="2">
                  <c:v>1</c:v>
                </c:pt>
                <c:pt idx="3">
                  <c:v>5</c:v>
                </c:pt>
                <c:pt idx="4">
                  <c:v>3</c:v>
                </c:pt>
              </c:numCache>
            </c:numRef>
          </c:val>
          <c:extLst>
            <c:ext xmlns:c16="http://schemas.microsoft.com/office/drawing/2014/chart" uri="{C3380CC4-5D6E-409C-BE32-E72D297353CC}">
              <c16:uniqueId val="{00000001-2CAF-46FD-8CEC-6FE0F06AA4FE}"/>
            </c:ext>
          </c:extLst>
        </c:ser>
        <c:dLbls>
          <c:showLegendKey val="0"/>
          <c:showVal val="1"/>
          <c:showCatName val="1"/>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s-C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616856</xdr:colOff>
      <xdr:row>20</xdr:row>
      <xdr:rowOff>18141</xdr:rowOff>
    </xdr:from>
    <xdr:to>
      <xdr:col>14</xdr:col>
      <xdr:colOff>3202213</xdr:colOff>
      <xdr:row>44</xdr:row>
      <xdr:rowOff>45356</xdr:rowOff>
    </xdr:to>
    <xdr:graphicFrame macro="">
      <xdr:nvGraphicFramePr>
        <xdr:cNvPr id="2" name="Gráfico 1">
          <a:extLst>
            <a:ext uri="{FF2B5EF4-FFF2-40B4-BE49-F238E27FC236}">
              <a16:creationId xmlns:a16="http://schemas.microsoft.com/office/drawing/2014/main" id="{0CC23354-1A33-40CA-A59C-002E732CA3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535215</xdr:colOff>
      <xdr:row>49</xdr:row>
      <xdr:rowOff>180148</xdr:rowOff>
    </xdr:from>
    <xdr:to>
      <xdr:col>6</xdr:col>
      <xdr:colOff>1260928</xdr:colOff>
      <xdr:row>71</xdr:row>
      <xdr:rowOff>18143</xdr:rowOff>
    </xdr:to>
    <xdr:graphicFrame macro="">
      <xdr:nvGraphicFramePr>
        <xdr:cNvPr id="3" name="Gráfico 2">
          <a:extLst>
            <a:ext uri="{FF2B5EF4-FFF2-40B4-BE49-F238E27FC236}">
              <a16:creationId xmlns:a16="http://schemas.microsoft.com/office/drawing/2014/main" id="{EE6E8880-2837-4F30-A657-786F188C7F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arjorie Sánchez Pomares" refreshedDate="45631.464382754632" createdVersion="8" refreshedVersion="8" minRefreshableVersion="3" recordCount="15" xr:uid="{80D2D0B4-E540-4052-B1D9-38A3308C4ECC}">
  <cacheSource type="worksheet">
    <worksheetSource name="Tabla2"/>
  </cacheSource>
  <cacheFields count="15">
    <cacheField name="Columna1" numFmtId="0">
      <sharedItems containsBlank="1"/>
    </cacheField>
    <cacheField name="Columna2" numFmtId="0">
      <sharedItems containsBlank="1"/>
    </cacheField>
    <cacheField name="Columna3" numFmtId="0">
      <sharedItems containsBlank="1" count="10">
        <s v="CATEGORÍA 1"/>
        <m/>
        <s v="1. Portafolio"/>
        <s v="2. Organizacional"/>
        <s v="3. Rendimiento"/>
        <s v="4. Recursos"/>
        <s v="5. Financiero / presupuesto"/>
        <s v="6. Mercado"/>
        <s v="7. Regulatorio"/>
        <s v="8. Imagen y relaciones públicas."/>
      </sharedItems>
    </cacheField>
    <cacheField name="Columna4" numFmtId="0">
      <sharedItems containsBlank="1"/>
    </cacheField>
    <cacheField name="Columna5" numFmtId="0">
      <sharedItems containsBlank="1"/>
    </cacheField>
    <cacheField name="Columna6" numFmtId="0">
      <sharedItems/>
    </cacheField>
    <cacheField name="Columna7" numFmtId="0">
      <sharedItems containsBlank="1" containsMixedTypes="1" containsNumber="1" minValue="0.1" maxValue="0.8"/>
    </cacheField>
    <cacheField name="Columna8" numFmtId="0">
      <sharedItems/>
    </cacheField>
    <cacheField name="Columna9" numFmtId="0">
      <sharedItems containsBlank="1" containsMixedTypes="1" containsNumber="1" minValue="0.3" maxValue="0.9"/>
    </cacheField>
    <cacheField name="Columna10" numFmtId="0">
      <sharedItems containsBlank="1" containsMixedTypes="1" containsNumber="1" minValue="0.03" maxValue="0.72000000000000008"/>
    </cacheField>
    <cacheField name="Columna11" numFmtId="0">
      <sharedItems containsBlank="1" containsMixedTypes="1" containsNumber="1" minValue="0.03" maxValue="0.72000000000000008"/>
    </cacheField>
    <cacheField name="Columna12" numFmtId="0">
      <sharedItems containsBlank="1"/>
    </cacheField>
    <cacheField name="Columna13" numFmtId="0">
      <sharedItems containsBlank="1"/>
    </cacheField>
    <cacheField name="Columna14" numFmtId="0">
      <sharedItems containsBlank="1" longText="1"/>
    </cacheField>
    <cacheField name="Columna15"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
  <r>
    <s v="ID."/>
    <s v="TIPO DE RIESGO"/>
    <x v="0"/>
    <s v="Categoría nivel 2"/>
    <s v="Descripción del Riesgo"/>
    <s v="IMPACTO"/>
    <m/>
    <s v="PROBABILIDAD OCURRENCIA"/>
    <m/>
    <s v="Valor de riesgo"/>
    <s v="NIVEL DEL RIESGO"/>
    <m/>
    <s v="ESTRATEGIA"/>
    <s v="RESPUESTA AL RIESGO"/>
    <s v="RESPONSABLE"/>
  </r>
  <r>
    <m/>
    <m/>
    <x v="1"/>
    <m/>
    <m/>
    <s v="Tipo"/>
    <s v="%"/>
    <s v="Frecuencia"/>
    <s v="%"/>
    <m/>
    <m/>
    <m/>
    <m/>
    <m/>
    <m/>
  </r>
  <r>
    <s v="R01"/>
    <s v="Amenaza"/>
    <x v="2"/>
    <s v="1.1 Definición del alcance"/>
    <s v="Cambios no controlados en el portafolio institucional de proyectos estratégicos."/>
    <s v="Muy Alto"/>
    <n v="0.8"/>
    <s v="Muy alta"/>
    <n v="0.9"/>
    <n v="0.72000000000000008"/>
    <n v="0.72000000000000008"/>
    <s v="EXTREMO"/>
    <s v="EVITAR - Amenaza"/>
    <s v="Elaborar un reglamento donde se defina el procedimiento para la administración del portafolio de proyectos de estratégicos, detallando las normas para la gestión de cambios. El reglamento debe ser aprobado por Corte Plena. "/>
    <s v="Corte Plena_x000a__x000a_Dirección Jurídica_x000a__x000a_Dirección de Planificación"/>
  </r>
  <r>
    <s v="R02"/>
    <s v="Amenaza"/>
    <x v="2"/>
    <s v="1.2 Definición de los requisitos"/>
    <s v="Incumplimiento oportuno de las metas y proyectos definidos dentro del Portafolio de Proyectos Estratégicos. (el personal debe combinar su tiempo en la ejecución de labores operativas y de proyecto)."/>
    <s v="Muy Alto"/>
    <n v="0.8"/>
    <s v="Muy alta"/>
    <n v="0.9"/>
    <n v="0.72000000000000008"/>
    <n v="0.72000000000000008"/>
    <s v="EXTREMO"/>
    <s v="ACEPTAR - Amenaza"/>
    <s v="Se debe brindar apoyo y asesoría a los equipos de proyecto, con el fin de que pueda programarse de manera oportuna las labores. De forma que se creen cronogramas de trabajo realizables en línea con la cantidad de recursos disponibles para cada tarea."/>
    <s v="Consejo Superior_x000a__x000a_Dirección de Planificación"/>
  </r>
  <r>
    <s v="R01"/>
    <s v="Oportunidad"/>
    <x v="3"/>
    <s v="2.2 Dirección del programa/portafolio"/>
    <s v="Cambios importantes en la estructura organizacional del Poder Judicial producto de la delimitación de las funciones de Corte Plena y Consejo Superior."/>
    <s v="Alto"/>
    <n v="0.4"/>
    <s v="Alta"/>
    <n v="0.7"/>
    <n v="0.27999999999999997"/>
    <n v="0.27999999999999997"/>
    <s v="EXTREMO"/>
    <s v="EXPLOTAR - Oportunidad"/>
    <s v="Las instancias del ámbito administrativo deben brindar colaboración y apoyo a las acciones y labores ejecutadas, con el fin de poder agilizar el proceso de reformas y reestructuraciones administrativas que se están llevando a cabo a lo interno de la Corte."/>
    <s v="Corte Plena_x000a_Consejo Superior _x000a_Dirección de Planificación_x000a_Comité de Planeación Estratégica"/>
  </r>
  <r>
    <s v="R02"/>
    <s v="Amenaza"/>
    <x v="3"/>
    <s v="3.6 Asociaciones y empresas conjuntas"/>
    <s v="Resistencia al cambio en la aplicación e implementación de nuevas tecnologías, lo que provocaría no alcanzar los resultados y objetivos deseados en los proyectos. "/>
    <s v="Moderado"/>
    <n v="0.2"/>
    <s v="Baja"/>
    <n v="0.3"/>
    <n v="0.06"/>
    <n v="0.06"/>
    <s v="MODERADO"/>
    <s v="MITIGAR - Amenaza"/>
    <s v="De manera oportuna se debe coordinar con la Dirección de Gestión Humana los procesos de cambio que se lleva implícito la ejecución de cada uno de los proyectos incluidos dentro del Portafolio de Proyectos Estratégicos"/>
    <s v="Dirección de Gestión Humana_x000a_Líderes de Proyecto_x000a_Dirección de Tecnología de la Información_x000a_Dirección de Planificación"/>
  </r>
  <r>
    <s v="R03"/>
    <s v="Amenaza"/>
    <x v="3"/>
    <s v="4.1 Legislación"/>
    <s v=" Brechas generacionales existentes en la institución, puede generarse temor y resistencia en la ejecución e implementación de algunas iniciativas de proyecto, lo que generaría atrasos en los avances y cumplimiento de las metas del PEI. "/>
    <s v="Moderado"/>
    <n v="0.2"/>
    <s v="Alta"/>
    <n v="0.7"/>
    <n v="0.13999999999999999"/>
    <n v="0.13999999999999999"/>
    <s v="ALTO"/>
    <s v="MITIGAR - Amenaza"/>
    <s v="Elaborar un plan de gestión del cambio, donde se integre y capacite al personal de mayor edad en el uso y aplicación de las nuevas tecnologías, esto debe ser considerado dentro de cada proyecto nuevo que se implemente"/>
    <s v="Dirección de Gestión Humana_x000a_Líderes de Proyecto_x000a_Dirección de Tecnología de la Información_x000a_Dirección de Planificación"/>
  </r>
  <r>
    <s v="R04"/>
    <s v="Amenaza"/>
    <x v="4"/>
    <s v="2.5 Dotación de recursos"/>
    <s v="Bajo rendimiento en el desempeño de los proyectos, lo que provocaría no lograr el cumplimiento de las metas del PEI en los plazos previstos, debido a que el personal debe ejecutar las labores, tanto ordinarias como de proyectos. "/>
    <s v="Bajo"/>
    <n v="0.1"/>
    <s v="Baja"/>
    <n v="0.3"/>
    <n v="0.03"/>
    <n v="0.03"/>
    <s v="BAJO"/>
    <s v="MITIGAR - Amenaza"/>
    <s v="Se debe realizar una labor de seguimiento, medición y mejora de los proyectos en ejecución, tanto de los líderes de proyecto como de la unidad de proyectos, con el fin de tomar las medidas en caso de que se detecten desviaciones en las líneas base de los proyectos."/>
    <s v="Consejo Superior_x000a_Dirección de Planificación_x000a_Despacho de la Presidencia"/>
  </r>
  <r>
    <s v="R05"/>
    <s v="Amenaza"/>
    <x v="5"/>
    <s v="4.4 Ambiental/clima"/>
    <s v="Recortes financieros que afecten las partidas relacionadas con el recurso humano, lo que generaría limitaciones en la ejecución de las tareas relacionadas con los proyectos."/>
    <s v="Alto"/>
    <n v="0.4"/>
    <s v="Media"/>
    <n v="0.5"/>
    <n v="0.2"/>
    <n v="0.2"/>
    <s v="ALTO"/>
    <s v="MITIGAR - Amenaza"/>
    <s v="Para mitigar el impacto de las limitaciones de recurso humano, se tiene estimado que las actividades de proyectos puedan ser absorbidas por el personal ordinario de la institución. Esto debe ser reflejado en los cronogramas de proyecto y en los Planes Anuales Operativos"/>
    <s v="Equipos de proyecto"/>
  </r>
  <r>
    <s v="R06"/>
    <s v="Amenaza"/>
    <x v="6"/>
    <s v="4.4 Ambiental/clima"/>
    <s v="Limitaciones presupuestarias en los próximos años, lo cual puede ocasionar la falta de recursos para la ejecución de los proyectos estratégicos, debido a la situación fiscal que atraviesa el país."/>
    <s v="Alto"/>
    <n v="0.4"/>
    <s v="Alta"/>
    <n v="0.7"/>
    <n v="0.27999999999999997"/>
    <n v="0.27999999999999997"/>
    <s v="EXTREMO"/>
    <s v="ACEPTAR - Amenaza"/>
    <s v="Se debe iniciar a trabajar por medio de presupuesto plurianuales, de forma que se puedan hacer las debidas proyecciones de necesidades, para aquellos proyectos que se prevén tengan una duración mayor a un año."/>
    <s v="Dirección Ejecutiva_x000a_Dirección de Planificación_x000a_Dirección de Gestión Humana "/>
  </r>
  <r>
    <s v="R07"/>
    <s v="Amenaza"/>
    <x v="7"/>
    <s v="2.3 Gestión de las operaciones"/>
    <s v="Incremento en la criminalidad, puede suceder que la capacidad instalada actual de la institución sea insuficiente, lo que provocaría la necesidad de un incremento de recursos para afrontar la situación "/>
    <s v="Muy Alto"/>
    <n v="0.8"/>
    <s v="Alta"/>
    <n v="0.7"/>
    <n v="0.55999999999999994"/>
    <n v="0.55999999999999994"/>
    <s v="EXTREMO"/>
    <s v="TRANSFERIR - Amenaza"/>
    <s v="Se debe trasladar poner en conocimiento de las ncesidades institucionales a la Asamblea Legislativa, de forma que se tomen acciones para la atención preventiva de la criminalidad a nivel nacional."/>
    <s v="Corte Plena_x000a_Despacho de Presidencia_x000a_Dirección de Planificación "/>
  </r>
  <r>
    <s v="R08"/>
    <s v="Amenaza"/>
    <x v="8"/>
    <s v="2.4 Organización"/>
    <s v="Aprobación de nuevas leyes y reformas de ley, puede requerirse recursos presupuestarios adicionales, los cuales debido a las limitaciones presupuestarias existentes pueden ser limitados y deba hacerse frente a estas necesidades con el recurso ordinario."/>
    <s v="Alto"/>
    <n v="0.4"/>
    <s v="Alta"/>
    <n v="0.7"/>
    <n v="0.27999999999999997"/>
    <n v="0.27999999999999997"/>
    <s v="EXTREMO"/>
    <s v="TRANSFERIR - Amenaza"/>
    <s v="Se debe comunicar de las necesidades institucionales a la Asamblea Legislativa, de manera que debe prever los recursos necesarios en caso de aprobación de Leyes"/>
    <s v="Corte Plena_x000a_Consejo Superior_x000a_Despacho de Presidencia_x000a_Dirección de Planificación "/>
  </r>
  <r>
    <s v="R09"/>
    <s v="Amenaza"/>
    <x v="8"/>
    <s v="3.6 Asociaciones y empresas conjuntas"/>
    <s v="Aprobación de nuevas leyes y reformas de ley por parte de la Asamblea Legislativa, deba incluirse nuevos proyectos no contemplados en el PEI, lo que provocaría realizar variaciones a la programación definida. "/>
    <s v="Alto"/>
    <n v="0.4"/>
    <s v="Alta"/>
    <n v="0.7"/>
    <n v="0.27999999999999997"/>
    <n v="0.27999999999999997"/>
    <s v="EXTREMO"/>
    <s v="ACEPTAR - Amenaza"/>
    <s v="Para los procesos de formulación presupuestaria, se deberá de manera oportuna contemplar los requerimientos de implementación de cada reforma de Ley._x000a_Cada Proyecto de Reforma de Ley debe ir acompañado de un análisis de impacto económico, con el fin de que sea utilizado como insumo para determinar la viabilidad de aprobación de las reformas de Ley."/>
    <s v="Dirección Jurídica_x000a_Dirección de Planificación _x000a_Consejo Superior_x000a_Despacho de la Presidencia_x000a_Comité de Planeación Estratégica"/>
  </r>
  <r>
    <s v="R10"/>
    <s v="Amenaza"/>
    <x v="9"/>
    <s v="2.6 Comunicación"/>
    <s v="No brindar información oportuna a la opinión pública sobre el Poder Judicial, que afecte su imagen."/>
    <s v="Moderado"/>
    <n v="0.2"/>
    <s v="Baja"/>
    <n v="0.3"/>
    <n v="0.06"/>
    <n v="0.06"/>
    <s v="MODERADO"/>
    <s v="EVITAR - Amenaza"/>
    <s v="Se debe aprobar e implementar el plan de acción de la  Política Integral de Comunicación Institucional, de forma que se mantenga informada correctamente a la ciudadanía, así como a los medios de comunicación."/>
    <s v="Departamento de Prensa y Comunicación_x000a_Despacho de la Presidencia"/>
  </r>
  <r>
    <s v="R11"/>
    <s v="Amenaza"/>
    <x v="3"/>
    <m/>
    <s v="Atraso en la programación y aprobación del Plan Estratégico Institucional 2025-2030, que afecte los procesos de PAO, SEVRI, Proyectos, Presupuestos programados a partir del 2025."/>
    <s v="Moderado"/>
    <n v="0.2"/>
    <s v="Baja"/>
    <n v="0.3"/>
    <m/>
    <m/>
    <s v="BAJO"/>
    <s v="EVITAR - Amenaza"/>
    <s v="Realizar los ajustes necesarios en el cronograma del proyecto “Elaboración del Plan Estratégico Institucional 2025-2030”, que permita presentar oportunamente el informe final para aprobación de la Corte Plena."/>
    <s v="Direción de Planificación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DE8A494-870B-44A8-99CA-44911F80FC88}" name="TablaDinámica2" cacheId="0"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chartFormat="9">
  <location ref="F22:G30" firstHeaderRow="1" firstDataRow="1" firstDataCol="1"/>
  <pivotFields count="15">
    <pivotField showAll="0"/>
    <pivotField showAll="0"/>
    <pivotField axis="axisRow" dataField="1" showAll="0">
      <items count="11">
        <item h="1" x="2"/>
        <item x="3"/>
        <item x="4"/>
        <item x="5"/>
        <item x="6"/>
        <item x="7"/>
        <item x="8"/>
        <item x="9"/>
        <item h="1" x="0"/>
        <item h="1"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8">
    <i>
      <x v="1"/>
    </i>
    <i>
      <x v="2"/>
    </i>
    <i>
      <x v="3"/>
    </i>
    <i>
      <x v="4"/>
    </i>
    <i>
      <x v="5"/>
    </i>
    <i>
      <x v="6"/>
    </i>
    <i>
      <x v="7"/>
    </i>
    <i t="grand">
      <x/>
    </i>
  </rowItems>
  <colItems count="1">
    <i/>
  </colItems>
  <dataFields count="1">
    <dataField name="Cuenta de Columna3" fld="2" subtotal="count" baseField="0" baseItem="0"/>
  </dataFields>
  <chartFormats count="8">
    <chartFormat chart="3" format="9" series="1">
      <pivotArea type="data" outline="0" fieldPosition="0">
        <references count="1">
          <reference field="4294967294" count="1" selected="0">
            <x v="0"/>
          </reference>
        </references>
      </pivotArea>
    </chartFormat>
    <chartFormat chart="3" format="10">
      <pivotArea type="data" outline="0" fieldPosition="0">
        <references count="2">
          <reference field="4294967294" count="1" selected="0">
            <x v="0"/>
          </reference>
          <reference field="2" count="1" selected="0">
            <x v="6"/>
          </reference>
        </references>
      </pivotArea>
    </chartFormat>
    <chartFormat chart="3" format="11">
      <pivotArea type="data" outline="0" fieldPosition="0">
        <references count="2">
          <reference field="4294967294" count="1" selected="0">
            <x v="0"/>
          </reference>
          <reference field="2" count="1" selected="0">
            <x v="7"/>
          </reference>
        </references>
      </pivotArea>
    </chartFormat>
    <chartFormat chart="3" format="12">
      <pivotArea type="data" outline="0" fieldPosition="0">
        <references count="2">
          <reference field="4294967294" count="1" selected="0">
            <x v="0"/>
          </reference>
          <reference field="2" count="1" selected="0">
            <x v="1"/>
          </reference>
        </references>
      </pivotArea>
    </chartFormat>
    <chartFormat chart="3" format="13">
      <pivotArea type="data" outline="0" fieldPosition="0">
        <references count="2">
          <reference field="4294967294" count="1" selected="0">
            <x v="0"/>
          </reference>
          <reference field="2" count="1" selected="0">
            <x v="2"/>
          </reference>
        </references>
      </pivotArea>
    </chartFormat>
    <chartFormat chart="3" format="14">
      <pivotArea type="data" outline="0" fieldPosition="0">
        <references count="2">
          <reference field="4294967294" count="1" selected="0">
            <x v="0"/>
          </reference>
          <reference field="2" count="1" selected="0">
            <x v="5"/>
          </reference>
        </references>
      </pivotArea>
    </chartFormat>
    <chartFormat chart="3" format="15">
      <pivotArea type="data" outline="0" fieldPosition="0">
        <references count="2">
          <reference field="4294967294" count="1" selected="0">
            <x v="0"/>
          </reference>
          <reference field="2" count="1" selected="0">
            <x v="4"/>
          </reference>
        </references>
      </pivotArea>
    </chartFormat>
    <chartFormat chart="3" format="16">
      <pivotArea type="data" outline="0" fieldPosition="0">
        <references count="2">
          <reference field="4294967294" count="1" selected="0">
            <x v="0"/>
          </reference>
          <reference field="2"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B9D661F-70B2-4F33-A7A3-8A8A4E102BBC}" name="Tabla2" displayName="Tabla2" ref="B2:P17" totalsRowShown="0" headerRowDxfId="34" tableBorderDxfId="33">
  <autoFilter ref="B2:P17" xr:uid="{6B9D661F-70B2-4F33-A7A3-8A8A4E102BBC}"/>
  <tableColumns count="15">
    <tableColumn id="1" xr3:uid="{E6D09151-1842-48C0-A39D-D30EBE0F11A9}" name="Columna1" dataDxfId="32"/>
    <tableColumn id="2" xr3:uid="{0822A7E7-5929-42AF-AA85-DA309725EF0D}" name="Columna2" dataDxfId="31"/>
    <tableColumn id="3" xr3:uid="{FDCA2A46-2F42-4941-A2DD-097B603E0C2D}" name="Columna3" dataDxfId="30"/>
    <tableColumn id="4" xr3:uid="{09660FF6-BA51-4797-91F3-6902603A542F}" name="Columna4" dataDxfId="29"/>
    <tableColumn id="5" xr3:uid="{49E491B0-DFCA-4D31-AF91-10CAC2C1E9BF}" name="Columna5" dataDxfId="28"/>
    <tableColumn id="6" xr3:uid="{0BA185F9-7E5C-487F-B620-8CD977DBC21E}" name="Columna6" dataDxfId="27"/>
    <tableColumn id="7" xr3:uid="{2C5C60EA-56BC-498C-ACCF-E73288F244B4}" name="Columna7" dataDxfId="26" dataCellStyle="Incorrecto">
      <calculatedColumnFormula>+IF(G3=$AA$2,$AB$2,IF(G3=$AA$3,$AB$3,IF(G3=$AA$4,$AB$4,IF(G3=$AA$5,$AB$5,IF(G3=$AA$6,$AB$6,"")))))</calculatedColumnFormula>
    </tableColumn>
    <tableColumn id="8" xr3:uid="{111776C1-F4E1-42D9-A816-E4A398F164B9}" name="Columna8" dataDxfId="25"/>
    <tableColumn id="9" xr3:uid="{98F4011C-F3D2-4660-95F5-65859E70F78E}" name="Columna9" dataDxfId="24" dataCellStyle="Incorrecto">
      <calculatedColumnFormula>+IF(I3=$AC$2,$AD$2,(IF(I3=$AC$3,$AD$3,IF(I3=$AC$4,$AD$4,IF(I3=$AC$5,$AD$5,$AD$6)))))</calculatedColumnFormula>
    </tableColumn>
    <tableColumn id="10" xr3:uid="{E90D0608-3003-4EAB-A8FB-945791B66507}" name="Columna10" dataDxfId="23"/>
    <tableColumn id="11" xr3:uid="{EE55ECA0-0062-47D1-AD17-F3BE9AC50505}" name="Columna11" dataDxfId="22"/>
    <tableColumn id="12" xr3:uid="{93895A0B-3118-4336-8804-4A8F238CBA13}" name="Columna12" dataDxfId="21">
      <calculatedColumnFormula>+IF(K3&lt;$AF$2,$AH$2,IF(K3&lt;$AF$3,$AH$3,IF(K3&lt;$AF$4,$AH$4,$AH$5)))</calculatedColumnFormula>
    </tableColumn>
    <tableColumn id="13" xr3:uid="{3CF5E2D8-1EB5-40BB-8B44-5C30978E4D56}" name="Columna13" dataDxfId="20"/>
    <tableColumn id="14" xr3:uid="{A7123E16-2B87-4DD2-BDE6-6AE7089878F7}" name="Columna14" dataDxfId="19"/>
    <tableColumn id="15" xr3:uid="{4248E7A0-FEF2-4476-A7A1-FB28FAAF32A8}" name="Columna15" dataDxfId="18"/>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CB878-30F2-43A8-807E-F89C4EB0834D}">
  <dimension ref="A1:BT90"/>
  <sheetViews>
    <sheetView tabSelected="1" zoomScale="70" zoomScaleNormal="70" workbookViewId="0">
      <selection activeCell="G17" sqref="G17"/>
    </sheetView>
  </sheetViews>
  <sheetFormatPr baseColWidth="10" defaultColWidth="10.81640625" defaultRowHeight="14.5" x14ac:dyDescent="0.35"/>
  <cols>
    <col min="1" max="1" width="2.1796875" style="1" customWidth="1"/>
    <col min="2" max="2" width="11.81640625" style="17" customWidth="1"/>
    <col min="3" max="3" width="12" style="15" customWidth="1"/>
    <col min="4" max="4" width="17.1796875" style="85" customWidth="1"/>
    <col min="5" max="5" width="20" style="85" hidden="1" customWidth="1"/>
    <col min="6" max="6" width="27.36328125" style="9" bestFit="1" customWidth="1"/>
    <col min="7" max="7" width="18.36328125" style="14" bestFit="1" customWidth="1"/>
    <col min="8" max="8" width="11.81640625" style="18" customWidth="1"/>
    <col min="9" max="9" width="15.81640625" style="12" customWidth="1"/>
    <col min="10" max="10" width="11.81640625" style="18" customWidth="1"/>
    <col min="11" max="11" width="10" style="89" hidden="1" customWidth="1"/>
    <col min="12" max="12" width="10.453125" hidden="1" customWidth="1"/>
    <col min="13" max="13" width="13.54296875" customWidth="1"/>
    <col min="14" max="14" width="15.54296875" style="12" customWidth="1"/>
    <col min="15" max="15" width="47.54296875" style="118" customWidth="1"/>
    <col min="16" max="16" width="30.453125" style="1" customWidth="1"/>
    <col min="17" max="17" width="24.81640625" style="1" hidden="1" customWidth="1"/>
    <col min="18" max="20" width="11.453125" style="1" customWidth="1"/>
    <col min="21" max="21" width="12.453125" style="1" customWidth="1"/>
    <col min="22" max="22" width="17.54296875" style="1" customWidth="1"/>
    <col min="23" max="23" width="17.54296875" style="1" hidden="1" customWidth="1"/>
    <col min="24" max="24" width="18.1796875" style="44" hidden="1" customWidth="1"/>
    <col min="25" max="25" width="26.54296875" style="1" hidden="1" customWidth="1"/>
    <col min="26" max="26" width="12.453125" style="1" hidden="1" customWidth="1"/>
    <col min="27" max="30" width="11.453125" style="1" hidden="1" customWidth="1"/>
    <col min="31" max="31" width="7.54296875" style="1" hidden="1" customWidth="1"/>
    <col min="32" max="34" width="11.453125" style="1" hidden="1" customWidth="1"/>
    <col min="35" max="35" width="27.54296875" style="1" hidden="1" customWidth="1"/>
    <col min="36" max="36" width="11.453125" style="1" hidden="1" customWidth="1"/>
    <col min="37" max="37" width="8.54296875" style="1" hidden="1" customWidth="1"/>
    <col min="38" max="38" width="11.453125" style="1" hidden="1" customWidth="1"/>
    <col min="39" max="39" width="5.54296875" style="1" hidden="1" customWidth="1"/>
    <col min="40" max="45" width="11.453125" style="1" customWidth="1"/>
    <col min="46" max="72" width="11.54296875" style="1" customWidth="1"/>
  </cols>
  <sheetData>
    <row r="1" spans="1:72" s="1" customFormat="1" ht="19.149999999999999" customHeight="1" thickBot="1" x14ac:dyDescent="0.4">
      <c r="B1" s="17"/>
      <c r="C1" s="15"/>
      <c r="D1" s="85"/>
      <c r="E1" s="85"/>
      <c r="F1" s="9"/>
      <c r="G1" s="14"/>
      <c r="H1" s="15"/>
      <c r="I1" s="9"/>
      <c r="J1" s="15"/>
      <c r="K1" s="14"/>
      <c r="N1" s="9"/>
      <c r="O1" s="118"/>
      <c r="S1" s="2"/>
      <c r="W1" s="79" t="s">
        <v>0</v>
      </c>
      <c r="X1" s="79" t="s">
        <v>1</v>
      </c>
      <c r="Y1" s="79" t="s">
        <v>2</v>
      </c>
      <c r="Z1" s="79" t="s">
        <v>3</v>
      </c>
      <c r="AA1" s="147" t="s">
        <v>4</v>
      </c>
      <c r="AB1" s="148"/>
      <c r="AC1" s="149" t="s">
        <v>5</v>
      </c>
      <c r="AD1" s="149"/>
      <c r="AE1" s="79" t="s">
        <v>6</v>
      </c>
      <c r="AF1" s="80" t="s">
        <v>7</v>
      </c>
      <c r="AG1" s="81"/>
      <c r="AH1" s="80" t="s">
        <v>8</v>
      </c>
      <c r="AI1" s="35" t="s">
        <v>9</v>
      </c>
      <c r="AJ1" s="36"/>
      <c r="AK1" s="79" t="s">
        <v>10</v>
      </c>
      <c r="AL1" s="79" t="s">
        <v>11</v>
      </c>
    </row>
    <row r="2" spans="1:72" s="9" customFormat="1" ht="31.5" customHeight="1" thickBot="1" x14ac:dyDescent="0.4">
      <c r="B2" s="133" t="s">
        <v>12</v>
      </c>
      <c r="C2" s="134" t="s">
        <v>13</v>
      </c>
      <c r="D2" s="134" t="s">
        <v>14</v>
      </c>
      <c r="E2" s="134" t="s">
        <v>15</v>
      </c>
      <c r="F2" s="134" t="s">
        <v>16</v>
      </c>
      <c r="G2" s="123" t="s">
        <v>17</v>
      </c>
      <c r="H2" s="123" t="s">
        <v>18</v>
      </c>
      <c r="I2" s="123" t="s">
        <v>19</v>
      </c>
      <c r="J2" s="123" t="s">
        <v>20</v>
      </c>
      <c r="K2" s="134" t="s">
        <v>21</v>
      </c>
      <c r="L2" s="135" t="s">
        <v>22</v>
      </c>
      <c r="M2" s="133" t="s">
        <v>23</v>
      </c>
      <c r="N2" s="134" t="s">
        <v>24</v>
      </c>
      <c r="O2" s="136" t="s">
        <v>25</v>
      </c>
      <c r="P2" s="135" t="s">
        <v>26</v>
      </c>
      <c r="Q2" s="150" t="s">
        <v>11</v>
      </c>
      <c r="R2" s="10"/>
      <c r="S2" s="11"/>
      <c r="W2" s="30" t="s">
        <v>27</v>
      </c>
      <c r="X2" s="74" t="s">
        <v>28</v>
      </c>
      <c r="Y2" s="82" t="s">
        <v>29</v>
      </c>
      <c r="Z2" s="30"/>
      <c r="AA2" s="16" t="s">
        <v>30</v>
      </c>
      <c r="AB2" s="16">
        <v>0.05</v>
      </c>
      <c r="AC2" s="16" t="s">
        <v>31</v>
      </c>
      <c r="AD2" s="16">
        <v>0.9</v>
      </c>
      <c r="AE2" s="30"/>
      <c r="AF2" s="37">
        <v>0.06</v>
      </c>
      <c r="AG2" s="37"/>
      <c r="AH2" s="30" t="s">
        <v>32</v>
      </c>
      <c r="AI2" s="95" t="s">
        <v>33</v>
      </c>
      <c r="AJ2" s="30" t="s">
        <v>34</v>
      </c>
      <c r="AK2" s="30"/>
      <c r="AL2" s="30"/>
    </row>
    <row r="3" spans="1:72" s="12" customFormat="1" ht="40.9" customHeight="1" thickBot="1" x14ac:dyDescent="0.4">
      <c r="A3" s="9"/>
      <c r="B3" s="127" t="s">
        <v>35</v>
      </c>
      <c r="C3" s="122" t="s">
        <v>0</v>
      </c>
      <c r="D3" s="122" t="s">
        <v>1</v>
      </c>
      <c r="E3" s="122" t="s">
        <v>36</v>
      </c>
      <c r="F3" s="122" t="s">
        <v>3</v>
      </c>
      <c r="G3" s="39" t="s">
        <v>37</v>
      </c>
      <c r="H3" s="39"/>
      <c r="I3" s="39" t="s">
        <v>5</v>
      </c>
      <c r="J3" s="39"/>
      <c r="K3" s="122" t="s">
        <v>38</v>
      </c>
      <c r="L3" s="126" t="s">
        <v>7</v>
      </c>
      <c r="M3" s="127"/>
      <c r="N3" s="122" t="s">
        <v>9</v>
      </c>
      <c r="O3" s="124" t="s">
        <v>10</v>
      </c>
      <c r="P3" s="126" t="s">
        <v>4</v>
      </c>
      <c r="Q3" s="151"/>
      <c r="R3" s="10"/>
      <c r="S3" s="11"/>
      <c r="T3" s="9"/>
      <c r="U3" s="9"/>
      <c r="V3" s="9"/>
      <c r="W3" s="30" t="s">
        <v>39</v>
      </c>
      <c r="X3" s="75" t="s">
        <v>40</v>
      </c>
      <c r="Y3" s="83" t="s">
        <v>41</v>
      </c>
      <c r="Z3" s="30"/>
      <c r="AA3" s="16" t="s">
        <v>42</v>
      </c>
      <c r="AB3" s="16">
        <v>0.1</v>
      </c>
      <c r="AC3" s="16" t="s">
        <v>43</v>
      </c>
      <c r="AD3" s="16">
        <v>0.7</v>
      </c>
      <c r="AE3" s="30"/>
      <c r="AF3" s="37">
        <v>0.09</v>
      </c>
      <c r="AG3" s="37"/>
      <c r="AH3" s="30" t="s">
        <v>44</v>
      </c>
      <c r="AI3" s="96" t="s">
        <v>45</v>
      </c>
      <c r="AJ3" s="30" t="s">
        <v>46</v>
      </c>
      <c r="AK3" s="30"/>
      <c r="AL3" s="30"/>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row>
    <row r="4" spans="1:72" s="98" customFormat="1" ht="41.65" customHeight="1" thickBot="1" x14ac:dyDescent="0.4">
      <c r="A4" s="45"/>
      <c r="B4" s="129"/>
      <c r="C4" s="123"/>
      <c r="D4" s="123"/>
      <c r="E4" s="123"/>
      <c r="F4" s="123"/>
      <c r="G4" s="42" t="s">
        <v>47</v>
      </c>
      <c r="H4" s="42" t="s">
        <v>48</v>
      </c>
      <c r="I4" s="94" t="s">
        <v>49</v>
      </c>
      <c r="J4" s="39" t="s">
        <v>48</v>
      </c>
      <c r="K4" s="123"/>
      <c r="L4" s="128"/>
      <c r="M4" s="129"/>
      <c r="N4" s="123"/>
      <c r="O4" s="125"/>
      <c r="P4" s="128"/>
      <c r="Q4" s="16"/>
      <c r="R4" s="45"/>
      <c r="S4" s="45"/>
      <c r="T4" s="23"/>
      <c r="U4" s="45"/>
      <c r="V4" s="45"/>
      <c r="W4" s="30"/>
      <c r="X4" s="75" t="s">
        <v>50</v>
      </c>
      <c r="Y4" s="83" t="s">
        <v>51</v>
      </c>
      <c r="Z4" s="30"/>
      <c r="AA4" s="93" t="s">
        <v>52</v>
      </c>
      <c r="AB4" s="16">
        <v>0.2</v>
      </c>
      <c r="AC4" s="16" t="s">
        <v>53</v>
      </c>
      <c r="AD4" s="16">
        <v>0.5</v>
      </c>
      <c r="AE4" s="30"/>
      <c r="AF4" s="37">
        <v>0.21</v>
      </c>
      <c r="AG4" s="37"/>
      <c r="AH4" s="30" t="s">
        <v>54</v>
      </c>
      <c r="AI4" s="96" t="s">
        <v>55</v>
      </c>
      <c r="AJ4" s="31" t="s">
        <v>56</v>
      </c>
      <c r="AK4" s="30"/>
      <c r="AL4" s="30"/>
      <c r="AM4" s="90"/>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row>
    <row r="5" spans="1:72" s="6" customFormat="1" ht="97.5" hidden="1" customHeight="1" thickBot="1" x14ac:dyDescent="0.3">
      <c r="A5" s="3"/>
      <c r="B5" s="130" t="s">
        <v>57</v>
      </c>
      <c r="C5" s="16" t="s">
        <v>27</v>
      </c>
      <c r="D5" s="86" t="s">
        <v>28</v>
      </c>
      <c r="E5" s="86" t="s">
        <v>29</v>
      </c>
      <c r="F5" s="120" t="s">
        <v>58</v>
      </c>
      <c r="G5" s="16" t="s">
        <v>59</v>
      </c>
      <c r="H5" s="76">
        <f t="shared" ref="H5:H6" si="0">+IF(G5=$AA$2,$AB$2,IF(G5=$AA$3,$AB$3,IF(G5=$AA$4,$AB$4,IF(G5=$AA$5,$AB$5,IF(G5=$AA$6,$AB$6,"")))))</f>
        <v>0.8</v>
      </c>
      <c r="I5" s="21" t="s">
        <v>31</v>
      </c>
      <c r="J5" s="76">
        <f t="shared" ref="J5:J6" si="1">+IF(I5=$AC$2,$AD$2,(IF(I5=$AC$3,$AD$3,IF(I5=$AC$4,$AD$4,IF(I5=$AC$5,$AD$5,$AD$6)))))</f>
        <v>0.9</v>
      </c>
      <c r="K5" s="16">
        <f t="shared" ref="K5:K11" si="2">+H5*J5</f>
        <v>0.72000000000000008</v>
      </c>
      <c r="L5" s="16">
        <f t="shared" ref="L5:L15" si="3">+H5*J5</f>
        <v>0.72000000000000008</v>
      </c>
      <c r="M5" s="99" t="str">
        <f t="shared" ref="M5:M6" si="4">+IF(K5&lt;$AF$2,$AH$2,IF(K5&lt;$AF$3,$AH$3,IF(K5&lt;$AF$4,$AH$4,$AH$5)))</f>
        <v>EXTREMO</v>
      </c>
      <c r="N5" s="21" t="s">
        <v>45</v>
      </c>
      <c r="O5" s="47" t="s">
        <v>60</v>
      </c>
      <c r="P5" s="131" t="s">
        <v>61</v>
      </c>
      <c r="Q5" s="4"/>
      <c r="R5" s="3"/>
      <c r="S5" s="3"/>
      <c r="T5" s="5"/>
      <c r="U5" s="3"/>
      <c r="V5" s="3"/>
      <c r="W5" s="30"/>
      <c r="X5" s="72" t="s">
        <v>62</v>
      </c>
      <c r="Y5" s="83" t="s">
        <v>63</v>
      </c>
      <c r="Z5" s="30"/>
      <c r="AA5" s="16" t="s">
        <v>64</v>
      </c>
      <c r="AB5" s="16">
        <v>0.4</v>
      </c>
      <c r="AC5" s="16" t="s">
        <v>65</v>
      </c>
      <c r="AD5" s="16">
        <v>0.3</v>
      </c>
      <c r="AE5" s="30"/>
      <c r="AF5" s="37">
        <v>1</v>
      </c>
      <c r="AG5" s="37"/>
      <c r="AH5" s="30" t="s">
        <v>66</v>
      </c>
      <c r="AI5" s="96" t="s">
        <v>67</v>
      </c>
      <c r="AJ5" s="31" t="s">
        <v>68</v>
      </c>
      <c r="AK5" s="30"/>
      <c r="AL5" s="30"/>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row>
    <row r="6" spans="1:72" s="6" customFormat="1" ht="81" hidden="1" customHeight="1" thickBot="1" x14ac:dyDescent="0.3">
      <c r="A6" s="3"/>
      <c r="B6" s="130" t="s">
        <v>69</v>
      </c>
      <c r="C6" s="16" t="s">
        <v>27</v>
      </c>
      <c r="D6" s="86" t="s">
        <v>28</v>
      </c>
      <c r="E6" s="86" t="s">
        <v>41</v>
      </c>
      <c r="F6" s="101" t="s">
        <v>70</v>
      </c>
      <c r="G6" s="16" t="s">
        <v>59</v>
      </c>
      <c r="H6" s="76">
        <f t="shared" si="0"/>
        <v>0.8</v>
      </c>
      <c r="I6" s="21" t="s">
        <v>31</v>
      </c>
      <c r="J6" s="76">
        <f t="shared" si="1"/>
        <v>0.9</v>
      </c>
      <c r="K6" s="16">
        <f t="shared" si="2"/>
        <v>0.72000000000000008</v>
      </c>
      <c r="L6" s="16">
        <f t="shared" si="3"/>
        <v>0.72000000000000008</v>
      </c>
      <c r="M6" s="100" t="str">
        <f t="shared" si="4"/>
        <v>EXTREMO</v>
      </c>
      <c r="N6" s="21" t="s">
        <v>71</v>
      </c>
      <c r="O6" s="97" t="s">
        <v>72</v>
      </c>
      <c r="P6" s="131" t="s">
        <v>73</v>
      </c>
      <c r="Q6" s="7"/>
      <c r="R6" s="3"/>
      <c r="S6" s="3"/>
      <c r="T6" s="5"/>
      <c r="U6" s="3"/>
      <c r="V6" s="3"/>
      <c r="W6" s="30"/>
      <c r="X6" s="84" t="s">
        <v>74</v>
      </c>
      <c r="Y6" s="83" t="s">
        <v>75</v>
      </c>
      <c r="Z6" s="30"/>
      <c r="AA6" s="16" t="s">
        <v>59</v>
      </c>
      <c r="AB6" s="16">
        <v>0.8</v>
      </c>
      <c r="AC6" s="16" t="s">
        <v>76</v>
      </c>
      <c r="AD6" s="16">
        <v>0.1</v>
      </c>
      <c r="AE6" s="30"/>
      <c r="AF6" s="77"/>
      <c r="AG6" s="77"/>
      <c r="AH6" s="30"/>
      <c r="AI6" s="96" t="s">
        <v>71</v>
      </c>
      <c r="AJ6" s="7" t="s">
        <v>77</v>
      </c>
      <c r="AL6" s="30"/>
      <c r="AM6" s="91"/>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row>
    <row r="7" spans="1:72" s="6" customFormat="1" ht="79.400000000000006" customHeight="1" thickBot="1" x14ac:dyDescent="0.3">
      <c r="A7" s="3"/>
      <c r="B7" s="130" t="s">
        <v>57</v>
      </c>
      <c r="C7" s="16" t="s">
        <v>39</v>
      </c>
      <c r="D7" s="86" t="s">
        <v>40</v>
      </c>
      <c r="E7" s="86" t="s">
        <v>78</v>
      </c>
      <c r="F7" s="101" t="s">
        <v>79</v>
      </c>
      <c r="G7" s="16" t="s">
        <v>64</v>
      </c>
      <c r="H7" s="76">
        <f t="shared" ref="H7:H17" si="5">+IF(G7=$AA$2,$AB$2,IF(G7=$AA$3,$AB$3,IF(G7=$AA$4,$AB$4,IF(G7=$AA$5,$AB$5,IF(G7=$AA$6,$AB$6,"")))))</f>
        <v>0.4</v>
      </c>
      <c r="I7" s="21" t="s">
        <v>43</v>
      </c>
      <c r="J7" s="76">
        <f t="shared" ref="J7:J17" si="6">+IF(I7=$AC$2,$AD$2,(IF(I7=$AC$3,$AD$3,IF(I7=$AC$4,$AD$4,IF(I7=$AC$5,$AD$5,$AD$6)))))</f>
        <v>0.7</v>
      </c>
      <c r="K7" s="16">
        <f t="shared" si="2"/>
        <v>0.27999999999999997</v>
      </c>
      <c r="L7" s="16">
        <f t="shared" si="3"/>
        <v>0.27999999999999997</v>
      </c>
      <c r="M7" s="100" t="str">
        <f t="shared" ref="M7:M17" si="7">+IF(K7&lt;$AF$2,$AH$2,IF(K7&lt;$AF$3,$AH$3,IF(K7&lt;$AF$4,$AH$4,$AH$5)))</f>
        <v>EXTREMO</v>
      </c>
      <c r="N7" s="21" t="s">
        <v>80</v>
      </c>
      <c r="O7" s="97" t="s">
        <v>81</v>
      </c>
      <c r="P7" s="131" t="s">
        <v>82</v>
      </c>
      <c r="Q7" s="7"/>
      <c r="R7" s="3"/>
      <c r="S7" s="3"/>
      <c r="T7" s="5"/>
      <c r="U7" s="3"/>
      <c r="V7" s="3"/>
      <c r="W7" s="30"/>
      <c r="X7" s="84" t="s">
        <v>83</v>
      </c>
      <c r="Y7" s="72" t="s">
        <v>84</v>
      </c>
      <c r="Z7" s="30"/>
      <c r="AA7" s="92"/>
      <c r="AB7" s="77"/>
      <c r="AC7" s="77"/>
      <c r="AD7" s="92"/>
      <c r="AE7" s="30"/>
      <c r="AF7" s="77"/>
      <c r="AG7" s="77"/>
      <c r="AH7" s="30"/>
      <c r="AI7" s="95" t="s">
        <v>85</v>
      </c>
      <c r="AJ7" s="77"/>
      <c r="AK7" s="30"/>
      <c r="AL7" s="30"/>
      <c r="AM7" s="91"/>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row>
    <row r="8" spans="1:72" s="98" customFormat="1" ht="75.650000000000006" customHeight="1" thickBot="1" x14ac:dyDescent="0.4">
      <c r="A8" s="45"/>
      <c r="B8" s="130" t="s">
        <v>69</v>
      </c>
      <c r="C8" s="16" t="s">
        <v>27</v>
      </c>
      <c r="D8" s="86" t="s">
        <v>40</v>
      </c>
      <c r="E8" s="86" t="s">
        <v>86</v>
      </c>
      <c r="F8" s="101" t="s">
        <v>87</v>
      </c>
      <c r="G8" s="16" t="s">
        <v>52</v>
      </c>
      <c r="H8" s="76">
        <f t="shared" si="5"/>
        <v>0.2</v>
      </c>
      <c r="I8" s="21" t="s">
        <v>65</v>
      </c>
      <c r="J8" s="76">
        <f t="shared" si="6"/>
        <v>0.3</v>
      </c>
      <c r="K8" s="16">
        <f t="shared" si="2"/>
        <v>0.06</v>
      </c>
      <c r="L8" s="16">
        <f t="shared" si="3"/>
        <v>0.06</v>
      </c>
      <c r="M8" s="100" t="str">
        <f t="shared" si="7"/>
        <v>MODERADO</v>
      </c>
      <c r="N8" s="21" t="s">
        <v>67</v>
      </c>
      <c r="O8" s="97" t="s">
        <v>88</v>
      </c>
      <c r="P8" s="131" t="s">
        <v>89</v>
      </c>
      <c r="Q8" s="31"/>
      <c r="R8" s="45"/>
      <c r="S8" s="45"/>
      <c r="T8" s="45"/>
      <c r="U8" s="45"/>
      <c r="V8" s="45"/>
      <c r="W8" s="78"/>
      <c r="X8" s="78" t="s">
        <v>90</v>
      </c>
      <c r="Y8" s="83" t="s">
        <v>91</v>
      </c>
      <c r="Z8" s="78"/>
      <c r="AA8" s="78"/>
      <c r="AB8" s="78"/>
      <c r="AC8" s="78"/>
      <c r="AD8" s="78"/>
      <c r="AE8" s="78"/>
      <c r="AF8" s="78"/>
      <c r="AG8" s="78"/>
      <c r="AH8" s="78"/>
      <c r="AI8" s="96" t="s">
        <v>92</v>
      </c>
      <c r="AJ8" s="78"/>
      <c r="AK8" s="78"/>
      <c r="AL8" s="78"/>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row>
    <row r="9" spans="1:72" s="6" customFormat="1" ht="86.15" customHeight="1" thickBot="1" x14ac:dyDescent="0.3">
      <c r="A9" s="3"/>
      <c r="B9" s="130" t="s">
        <v>93</v>
      </c>
      <c r="C9" s="16" t="s">
        <v>27</v>
      </c>
      <c r="D9" s="86" t="s">
        <v>40</v>
      </c>
      <c r="E9" s="86" t="s">
        <v>94</v>
      </c>
      <c r="F9" s="101" t="s">
        <v>95</v>
      </c>
      <c r="G9" s="16" t="s">
        <v>52</v>
      </c>
      <c r="H9" s="76">
        <f t="shared" si="5"/>
        <v>0.2</v>
      </c>
      <c r="I9" s="21" t="s">
        <v>43</v>
      </c>
      <c r="J9" s="76">
        <f t="shared" si="6"/>
        <v>0.7</v>
      </c>
      <c r="K9" s="16">
        <f t="shared" si="2"/>
        <v>0.13999999999999999</v>
      </c>
      <c r="L9" s="16">
        <f t="shared" si="3"/>
        <v>0.13999999999999999</v>
      </c>
      <c r="M9" s="100" t="str">
        <f t="shared" si="7"/>
        <v>ALTO</v>
      </c>
      <c r="N9" s="21" t="s">
        <v>67</v>
      </c>
      <c r="O9" s="117" t="s">
        <v>96</v>
      </c>
      <c r="P9" s="131" t="s">
        <v>89</v>
      </c>
      <c r="Q9" s="7"/>
      <c r="R9" s="3"/>
      <c r="S9" s="3"/>
      <c r="T9" s="3"/>
      <c r="U9" s="3"/>
      <c r="V9" s="3"/>
      <c r="W9" s="77"/>
      <c r="X9" s="78"/>
      <c r="Y9" s="83" t="s">
        <v>97</v>
      </c>
      <c r="Z9" s="77"/>
      <c r="AA9" s="77"/>
      <c r="AB9" s="77"/>
      <c r="AC9" s="77"/>
      <c r="AD9" s="77"/>
      <c r="AE9" s="77"/>
      <c r="AF9" s="77"/>
      <c r="AG9" s="77"/>
      <c r="AH9" s="77"/>
      <c r="AI9" s="96" t="s">
        <v>98</v>
      </c>
      <c r="AJ9" s="77"/>
      <c r="AK9" s="77"/>
      <c r="AL9" s="77"/>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row>
    <row r="10" spans="1:72" s="6" customFormat="1" ht="101.5" thickBot="1" x14ac:dyDescent="0.3">
      <c r="A10" s="3"/>
      <c r="B10" s="130" t="s">
        <v>99</v>
      </c>
      <c r="C10" s="16" t="s">
        <v>27</v>
      </c>
      <c r="D10" s="86" t="s">
        <v>50</v>
      </c>
      <c r="E10" s="86" t="s">
        <v>100</v>
      </c>
      <c r="F10" s="101" t="s">
        <v>101</v>
      </c>
      <c r="G10" s="16" t="s">
        <v>42</v>
      </c>
      <c r="H10" s="76">
        <f t="shared" si="5"/>
        <v>0.1</v>
      </c>
      <c r="I10" s="21" t="s">
        <v>65</v>
      </c>
      <c r="J10" s="76">
        <f t="shared" si="6"/>
        <v>0.3</v>
      </c>
      <c r="K10" s="16">
        <f t="shared" si="2"/>
        <v>0.03</v>
      </c>
      <c r="L10" s="16">
        <f t="shared" si="3"/>
        <v>0.03</v>
      </c>
      <c r="M10" s="100" t="str">
        <f t="shared" si="7"/>
        <v>BAJO</v>
      </c>
      <c r="N10" s="21" t="s">
        <v>67</v>
      </c>
      <c r="O10" s="97" t="s">
        <v>102</v>
      </c>
      <c r="P10" s="131" t="s">
        <v>103</v>
      </c>
      <c r="Q10" s="7"/>
      <c r="R10" s="3"/>
      <c r="S10" s="3"/>
      <c r="T10" s="3"/>
      <c r="U10" s="3"/>
      <c r="V10" s="3"/>
      <c r="W10" s="77"/>
      <c r="X10" s="78"/>
      <c r="Y10" s="83" t="s">
        <v>100</v>
      </c>
      <c r="Z10" s="77"/>
      <c r="AA10" s="77"/>
      <c r="AB10" s="77"/>
      <c r="AC10" s="77"/>
      <c r="AD10" s="77"/>
      <c r="AE10" s="77"/>
      <c r="AF10" s="77"/>
      <c r="AG10" s="77"/>
      <c r="AH10" s="77"/>
      <c r="AI10" s="96" t="s">
        <v>104</v>
      </c>
      <c r="AJ10" s="77"/>
      <c r="AK10" s="77"/>
      <c r="AL10" s="77"/>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row>
    <row r="11" spans="1:72" s="77" customFormat="1" ht="59.9" customHeight="1" thickBot="1" x14ac:dyDescent="0.3">
      <c r="B11" s="130" t="s">
        <v>105</v>
      </c>
      <c r="C11" s="16" t="s">
        <v>27</v>
      </c>
      <c r="D11" s="86" t="s">
        <v>62</v>
      </c>
      <c r="E11" s="86" t="s">
        <v>106</v>
      </c>
      <c r="F11" s="101" t="s">
        <v>107</v>
      </c>
      <c r="G11" s="16" t="s">
        <v>64</v>
      </c>
      <c r="H11" s="76">
        <f t="shared" si="5"/>
        <v>0.4</v>
      </c>
      <c r="I11" s="21" t="s">
        <v>53</v>
      </c>
      <c r="J11" s="76">
        <f t="shared" si="6"/>
        <v>0.5</v>
      </c>
      <c r="K11" s="16">
        <f t="shared" si="2"/>
        <v>0.2</v>
      </c>
      <c r="L11" s="16">
        <f t="shared" si="3"/>
        <v>0.2</v>
      </c>
      <c r="M11" s="100" t="str">
        <f t="shared" si="7"/>
        <v>ALTO</v>
      </c>
      <c r="N11" s="21" t="s">
        <v>67</v>
      </c>
      <c r="O11" s="97" t="s">
        <v>108</v>
      </c>
      <c r="P11" s="132" t="s">
        <v>109</v>
      </c>
      <c r="X11" s="78"/>
      <c r="Y11" s="72" t="s">
        <v>110</v>
      </c>
    </row>
    <row r="12" spans="1:72" s="77" customFormat="1" ht="62.15" customHeight="1" x14ac:dyDescent="0.25">
      <c r="B12" s="130" t="s">
        <v>111</v>
      </c>
      <c r="C12" s="16" t="s">
        <v>27</v>
      </c>
      <c r="D12" s="86" t="s">
        <v>74</v>
      </c>
      <c r="E12" s="86" t="s">
        <v>106</v>
      </c>
      <c r="F12" s="101" t="s">
        <v>112</v>
      </c>
      <c r="G12" s="16" t="s">
        <v>64</v>
      </c>
      <c r="H12" s="76">
        <f t="shared" si="5"/>
        <v>0.4</v>
      </c>
      <c r="I12" s="21" t="s">
        <v>43</v>
      </c>
      <c r="J12" s="76">
        <f t="shared" si="6"/>
        <v>0.7</v>
      </c>
      <c r="K12" s="16">
        <f t="shared" ref="K12:K15" si="8">+H12*J12</f>
        <v>0.27999999999999997</v>
      </c>
      <c r="L12" s="16">
        <f t="shared" si="3"/>
        <v>0.27999999999999997</v>
      </c>
      <c r="M12" s="100" t="str">
        <f t="shared" si="7"/>
        <v>EXTREMO</v>
      </c>
      <c r="N12" s="21" t="s">
        <v>71</v>
      </c>
      <c r="O12" s="97" t="s">
        <v>113</v>
      </c>
      <c r="P12" s="131" t="s">
        <v>114</v>
      </c>
      <c r="X12" s="78"/>
      <c r="Y12" s="83" t="s">
        <v>115</v>
      </c>
    </row>
    <row r="13" spans="1:72" s="77" customFormat="1" ht="89" x14ac:dyDescent="0.35">
      <c r="B13" s="130" t="s">
        <v>116</v>
      </c>
      <c r="C13" s="16" t="s">
        <v>27</v>
      </c>
      <c r="D13" s="86" t="s">
        <v>83</v>
      </c>
      <c r="E13" s="86" t="s">
        <v>91</v>
      </c>
      <c r="F13" s="101" t="s">
        <v>117</v>
      </c>
      <c r="G13" s="16" t="s">
        <v>59</v>
      </c>
      <c r="H13" s="76">
        <f t="shared" si="5"/>
        <v>0.8</v>
      </c>
      <c r="I13" s="21" t="s">
        <v>43</v>
      </c>
      <c r="J13" s="76">
        <f t="shared" si="6"/>
        <v>0.7</v>
      </c>
      <c r="K13" s="16">
        <f t="shared" si="8"/>
        <v>0.55999999999999994</v>
      </c>
      <c r="L13" s="16">
        <f t="shared" si="3"/>
        <v>0.55999999999999994</v>
      </c>
      <c r="M13" s="100" t="str">
        <f t="shared" si="7"/>
        <v>EXTREMO</v>
      </c>
      <c r="N13" s="21" t="s">
        <v>55</v>
      </c>
      <c r="O13" s="97" t="s">
        <v>118</v>
      </c>
      <c r="P13" s="131" t="s">
        <v>119</v>
      </c>
      <c r="W13" s="1"/>
      <c r="X13" s="44"/>
      <c r="Y13" s="73" t="s">
        <v>120</v>
      </c>
      <c r="Z13" s="1"/>
      <c r="AA13" s="1"/>
      <c r="AB13" s="1"/>
      <c r="AC13" s="1"/>
      <c r="AD13" s="1"/>
      <c r="AE13" s="1"/>
      <c r="AF13" s="1"/>
      <c r="AG13" s="1"/>
      <c r="AH13" s="1"/>
      <c r="AI13" s="1"/>
      <c r="AJ13" s="1"/>
      <c r="AK13" s="1"/>
      <c r="AL13" s="1"/>
    </row>
    <row r="14" spans="1:72" s="77" customFormat="1" ht="111.65" customHeight="1" x14ac:dyDescent="0.35">
      <c r="B14" s="130" t="s">
        <v>121</v>
      </c>
      <c r="C14" s="16" t="s">
        <v>27</v>
      </c>
      <c r="D14" s="86" t="s">
        <v>122</v>
      </c>
      <c r="E14" s="86" t="s">
        <v>97</v>
      </c>
      <c r="F14" s="101" t="s">
        <v>123</v>
      </c>
      <c r="G14" s="16" t="s">
        <v>64</v>
      </c>
      <c r="H14" s="76">
        <f t="shared" si="5"/>
        <v>0.4</v>
      </c>
      <c r="I14" s="21" t="s">
        <v>43</v>
      </c>
      <c r="J14" s="76">
        <f t="shared" si="6"/>
        <v>0.7</v>
      </c>
      <c r="K14" s="16">
        <f t="shared" si="8"/>
        <v>0.27999999999999997</v>
      </c>
      <c r="L14" s="16">
        <f t="shared" si="3"/>
        <v>0.27999999999999997</v>
      </c>
      <c r="M14" s="100" t="str">
        <f t="shared" si="7"/>
        <v>EXTREMO</v>
      </c>
      <c r="N14" s="21" t="s">
        <v>55</v>
      </c>
      <c r="O14" s="117" t="s">
        <v>124</v>
      </c>
      <c r="P14" s="131" t="s">
        <v>125</v>
      </c>
      <c r="W14" s="1"/>
      <c r="X14" s="44"/>
      <c r="Y14" s="73" t="s">
        <v>126</v>
      </c>
      <c r="Z14" s="1"/>
      <c r="AA14" s="1"/>
      <c r="AB14" s="1"/>
      <c r="AC14" s="1"/>
      <c r="AD14" s="1"/>
      <c r="AE14" s="1"/>
      <c r="AF14" s="1"/>
      <c r="AG14" s="1"/>
      <c r="AH14" s="1"/>
      <c r="AI14" s="1"/>
      <c r="AJ14" s="1"/>
      <c r="AK14" s="1"/>
      <c r="AL14" s="1"/>
    </row>
    <row r="15" spans="1:72" s="77" customFormat="1" ht="103" x14ac:dyDescent="0.35">
      <c r="B15" s="130" t="s">
        <v>127</v>
      </c>
      <c r="C15" s="16" t="s">
        <v>27</v>
      </c>
      <c r="D15" s="86" t="s">
        <v>122</v>
      </c>
      <c r="E15" s="86" t="s">
        <v>86</v>
      </c>
      <c r="F15" s="101" t="s">
        <v>128</v>
      </c>
      <c r="G15" s="16" t="s">
        <v>64</v>
      </c>
      <c r="H15" s="76">
        <f t="shared" si="5"/>
        <v>0.4</v>
      </c>
      <c r="I15" s="21" t="s">
        <v>43</v>
      </c>
      <c r="J15" s="76">
        <f t="shared" si="6"/>
        <v>0.7</v>
      </c>
      <c r="K15" s="16">
        <f t="shared" si="8"/>
        <v>0.27999999999999997</v>
      </c>
      <c r="L15" s="16">
        <f t="shared" si="3"/>
        <v>0.27999999999999997</v>
      </c>
      <c r="M15" s="100" t="str">
        <f t="shared" si="7"/>
        <v>EXTREMO</v>
      </c>
      <c r="N15" s="21" t="s">
        <v>71</v>
      </c>
      <c r="O15" s="97" t="s">
        <v>129</v>
      </c>
      <c r="P15" s="131" t="s">
        <v>130</v>
      </c>
      <c r="W15" s="1"/>
      <c r="X15" s="44"/>
      <c r="Y15" s="73" t="s">
        <v>131</v>
      </c>
      <c r="Z15" s="1"/>
      <c r="AA15" s="1"/>
      <c r="AB15" s="1"/>
      <c r="AC15" s="1"/>
      <c r="AD15" s="1"/>
      <c r="AE15" s="1"/>
      <c r="AF15" s="1"/>
      <c r="AG15" s="1"/>
      <c r="AH15" s="1"/>
      <c r="AI15" s="1"/>
      <c r="AJ15" s="1"/>
      <c r="AK15" s="1"/>
      <c r="AL15" s="1"/>
    </row>
    <row r="16" spans="1:72" s="77" customFormat="1" ht="70.150000000000006" customHeight="1" x14ac:dyDescent="0.35">
      <c r="B16" s="130" t="s">
        <v>132</v>
      </c>
      <c r="C16" s="16" t="s">
        <v>27</v>
      </c>
      <c r="D16" s="86" t="s">
        <v>90</v>
      </c>
      <c r="E16" s="86" t="s">
        <v>110</v>
      </c>
      <c r="F16" s="101" t="s">
        <v>133</v>
      </c>
      <c r="G16" s="16" t="s">
        <v>52</v>
      </c>
      <c r="H16" s="76">
        <f t="shared" si="5"/>
        <v>0.2</v>
      </c>
      <c r="I16" s="21" t="s">
        <v>65</v>
      </c>
      <c r="J16" s="76">
        <f t="shared" si="6"/>
        <v>0.3</v>
      </c>
      <c r="K16" s="16">
        <f>+H16*J16</f>
        <v>0.06</v>
      </c>
      <c r="L16" s="16">
        <f>+H16*J16</f>
        <v>0.06</v>
      </c>
      <c r="M16" s="100" t="str">
        <f t="shared" si="7"/>
        <v>MODERADO</v>
      </c>
      <c r="N16" s="21" t="s">
        <v>45</v>
      </c>
      <c r="O16" s="97" t="s">
        <v>134</v>
      </c>
      <c r="P16" s="131" t="s">
        <v>135</v>
      </c>
      <c r="W16" s="1"/>
      <c r="X16" s="44"/>
      <c r="Y16" s="73" t="s">
        <v>136</v>
      </c>
      <c r="Z16" s="1"/>
      <c r="AA16" s="1"/>
      <c r="AB16" s="1"/>
      <c r="AC16" s="1"/>
      <c r="AD16" s="1"/>
      <c r="AE16" s="1"/>
      <c r="AF16" s="1"/>
      <c r="AG16" s="1"/>
      <c r="AH16" s="1"/>
      <c r="AI16" s="1"/>
      <c r="AJ16" s="1"/>
      <c r="AK16" s="1"/>
      <c r="AL16" s="1"/>
    </row>
    <row r="17" spans="2:24" s="77" customFormat="1" ht="89.5" x14ac:dyDescent="0.25">
      <c r="B17" s="137" t="s">
        <v>137</v>
      </c>
      <c r="C17" s="138" t="s">
        <v>27</v>
      </c>
      <c r="D17" s="139" t="s">
        <v>40</v>
      </c>
      <c r="E17" s="139"/>
      <c r="F17" s="140" t="s">
        <v>138</v>
      </c>
      <c r="G17" s="138" t="s">
        <v>52</v>
      </c>
      <c r="H17" s="141">
        <f t="shared" si="5"/>
        <v>0.2</v>
      </c>
      <c r="I17" s="142" t="s">
        <v>65</v>
      </c>
      <c r="J17" s="141">
        <f t="shared" si="6"/>
        <v>0.3</v>
      </c>
      <c r="K17" s="138"/>
      <c r="L17" s="138"/>
      <c r="M17" s="143" t="str">
        <f t="shared" si="7"/>
        <v>BAJO</v>
      </c>
      <c r="N17" s="142" t="s">
        <v>45</v>
      </c>
      <c r="O17" s="144" t="s">
        <v>139</v>
      </c>
      <c r="P17" s="145" t="s">
        <v>140</v>
      </c>
      <c r="X17" s="78"/>
    </row>
    <row r="18" spans="2:24" s="1" customFormat="1" x14ac:dyDescent="0.35">
      <c r="B18" s="17"/>
      <c r="C18" s="15"/>
      <c r="D18" s="85"/>
      <c r="E18" s="85"/>
      <c r="F18" s="9"/>
      <c r="G18" s="14"/>
      <c r="H18" s="15"/>
      <c r="I18" s="9"/>
      <c r="J18" s="15"/>
      <c r="K18" s="14"/>
      <c r="N18" s="9"/>
      <c r="O18" s="118"/>
      <c r="X18" s="44"/>
    </row>
    <row r="19" spans="2:24" s="1" customFormat="1" x14ac:dyDescent="0.35">
      <c r="B19" s="17"/>
      <c r="C19" s="15"/>
      <c r="D19" s="85"/>
      <c r="E19" s="85"/>
      <c r="F19" s="9"/>
      <c r="G19" s="14"/>
      <c r="H19" s="15"/>
      <c r="I19" s="9"/>
      <c r="J19" s="15"/>
      <c r="K19" s="14"/>
      <c r="N19" s="9"/>
      <c r="O19" s="118"/>
      <c r="X19" s="44"/>
    </row>
    <row r="20" spans="2:24" s="1" customFormat="1" x14ac:dyDescent="0.35">
      <c r="B20" s="17"/>
      <c r="C20" s="15"/>
      <c r="D20" s="85"/>
      <c r="E20" s="85"/>
      <c r="F20" s="9"/>
      <c r="G20" s="14"/>
      <c r="H20" s="15"/>
      <c r="I20" s="9"/>
      <c r="J20" s="15"/>
      <c r="K20" s="14"/>
      <c r="N20" s="9"/>
      <c r="O20" s="118"/>
      <c r="X20" s="44"/>
    </row>
    <row r="21" spans="2:24" s="1" customFormat="1" x14ac:dyDescent="0.35">
      <c r="B21" s="17"/>
      <c r="C21" s="15"/>
      <c r="D21" s="85"/>
      <c r="E21" s="85"/>
      <c r="F21" s="121" t="s">
        <v>141</v>
      </c>
      <c r="G21" s="121"/>
      <c r="H21" s="15"/>
      <c r="I21" s="9"/>
      <c r="J21" s="15"/>
      <c r="K21" s="14"/>
      <c r="N21" s="9"/>
      <c r="O21" s="118"/>
      <c r="X21" s="44"/>
    </row>
    <row r="22" spans="2:24" s="1" customFormat="1" x14ac:dyDescent="0.35">
      <c r="B22" s="17"/>
      <c r="C22" s="15"/>
      <c r="D22" s="85"/>
      <c r="E22" s="85"/>
      <c r="F22" s="87" t="s">
        <v>142</v>
      </c>
      <c r="G22" t="s">
        <v>143</v>
      </c>
      <c r="H22"/>
      <c r="I22" s="9"/>
      <c r="J22" s="15"/>
      <c r="K22" s="14"/>
      <c r="N22" s="9"/>
      <c r="O22" s="118"/>
      <c r="X22" s="44"/>
    </row>
    <row r="23" spans="2:24" s="1" customFormat="1" x14ac:dyDescent="0.35">
      <c r="B23" s="17"/>
      <c r="C23" s="15"/>
      <c r="D23" s="85"/>
      <c r="E23" s="85"/>
      <c r="F23" s="88" t="s">
        <v>40</v>
      </c>
      <c r="G23">
        <v>4</v>
      </c>
      <c r="H23"/>
      <c r="I23" s="9"/>
      <c r="J23" s="15"/>
      <c r="K23" s="14"/>
      <c r="N23" s="9"/>
      <c r="O23" s="118"/>
      <c r="X23" s="44"/>
    </row>
    <row r="24" spans="2:24" s="1" customFormat="1" x14ac:dyDescent="0.35">
      <c r="B24" s="17"/>
      <c r="C24" s="15"/>
      <c r="D24" s="85"/>
      <c r="E24" s="85"/>
      <c r="F24" s="88" t="s">
        <v>50</v>
      </c>
      <c r="G24">
        <v>1</v>
      </c>
      <c r="H24"/>
      <c r="I24" s="9"/>
      <c r="J24" s="15"/>
      <c r="K24" s="14"/>
      <c r="N24" s="9"/>
      <c r="O24" s="118"/>
      <c r="X24" s="44"/>
    </row>
    <row r="25" spans="2:24" s="1" customFormat="1" x14ac:dyDescent="0.35">
      <c r="B25" s="17"/>
      <c r="C25" s="15"/>
      <c r="D25" s="85"/>
      <c r="E25" s="85"/>
      <c r="F25" s="88" t="s">
        <v>62</v>
      </c>
      <c r="G25">
        <v>1</v>
      </c>
      <c r="H25"/>
      <c r="I25" s="9"/>
      <c r="J25" s="15"/>
      <c r="K25" s="14"/>
      <c r="N25" s="9"/>
      <c r="O25" s="118"/>
      <c r="X25" s="44"/>
    </row>
    <row r="26" spans="2:24" s="1" customFormat="1" x14ac:dyDescent="0.35">
      <c r="B26" s="17"/>
      <c r="C26" s="15"/>
      <c r="D26" s="85"/>
      <c r="E26" s="85"/>
      <c r="F26" s="88" t="s">
        <v>74</v>
      </c>
      <c r="G26">
        <v>1</v>
      </c>
      <c r="H26"/>
      <c r="I26" s="9"/>
      <c r="J26" s="15"/>
      <c r="K26" s="14"/>
      <c r="N26" s="9"/>
      <c r="O26" s="118"/>
      <c r="X26" s="44"/>
    </row>
    <row r="27" spans="2:24" s="1" customFormat="1" x14ac:dyDescent="0.35">
      <c r="B27" s="17"/>
      <c r="C27" s="15"/>
      <c r="D27" s="85"/>
      <c r="E27" s="85"/>
      <c r="F27" s="88" t="s">
        <v>83</v>
      </c>
      <c r="G27">
        <v>1</v>
      </c>
      <c r="H27"/>
      <c r="I27" s="9"/>
      <c r="J27" s="15"/>
      <c r="K27" s="14"/>
      <c r="N27" s="9"/>
      <c r="O27" s="118"/>
      <c r="X27" s="44"/>
    </row>
    <row r="28" spans="2:24" s="1" customFormat="1" x14ac:dyDescent="0.35">
      <c r="B28" s="17"/>
      <c r="C28" s="15"/>
      <c r="D28" s="85"/>
      <c r="E28" s="85"/>
      <c r="F28" s="88" t="s">
        <v>122</v>
      </c>
      <c r="G28">
        <v>2</v>
      </c>
      <c r="H28"/>
      <c r="I28" s="9"/>
      <c r="J28" s="15"/>
      <c r="K28" s="14"/>
      <c r="N28" s="9"/>
      <c r="O28" s="118"/>
      <c r="X28" s="44"/>
    </row>
    <row r="29" spans="2:24" s="1" customFormat="1" x14ac:dyDescent="0.35">
      <c r="B29" s="17"/>
      <c r="C29" s="15"/>
      <c r="D29" s="85"/>
      <c r="E29" s="85"/>
      <c r="F29" s="88" t="s">
        <v>90</v>
      </c>
      <c r="G29">
        <v>1</v>
      </c>
      <c r="H29"/>
      <c r="I29" s="9"/>
      <c r="J29" s="15"/>
      <c r="K29" s="14"/>
      <c r="N29" s="9"/>
      <c r="O29" s="118"/>
      <c r="X29" s="44"/>
    </row>
    <row r="30" spans="2:24" s="1" customFormat="1" x14ac:dyDescent="0.35">
      <c r="B30" s="17"/>
      <c r="C30" s="15"/>
      <c r="D30" s="85"/>
      <c r="E30" s="85"/>
      <c r="F30" s="88" t="s">
        <v>144</v>
      </c>
      <c r="G30">
        <v>11</v>
      </c>
      <c r="H30"/>
      <c r="I30" s="103"/>
      <c r="J30" s="102"/>
      <c r="K30" s="104"/>
      <c r="L30" s="105"/>
      <c r="M30" s="105"/>
      <c r="N30" s="103"/>
      <c r="O30" s="119"/>
      <c r="P30" s="105"/>
      <c r="Q30" s="105"/>
      <c r="R30" s="105"/>
      <c r="S30" s="105"/>
      <c r="T30" s="105"/>
      <c r="U30" s="105"/>
      <c r="V30" s="105"/>
      <c r="W30" s="105"/>
      <c r="X30" s="106"/>
    </row>
    <row r="31" spans="2:24" s="1" customFormat="1" x14ac:dyDescent="0.35">
      <c r="B31" s="17"/>
      <c r="C31" s="15"/>
      <c r="D31" s="85"/>
      <c r="E31" s="85"/>
      <c r="F31"/>
      <c r="G31"/>
      <c r="H31"/>
      <c r="I31" s="9"/>
      <c r="J31" s="15"/>
      <c r="K31" s="14"/>
      <c r="N31" s="9"/>
      <c r="O31" s="118"/>
      <c r="X31" s="44"/>
    </row>
    <row r="32" spans="2:24" s="1" customFormat="1" x14ac:dyDescent="0.35">
      <c r="B32" s="17"/>
      <c r="C32" s="15"/>
      <c r="D32" s="85"/>
      <c r="E32" s="85"/>
      <c r="F32"/>
      <c r="G32"/>
      <c r="H32"/>
      <c r="I32" s="9"/>
      <c r="J32" s="15"/>
      <c r="K32" s="14"/>
      <c r="N32" s="9"/>
      <c r="O32" s="118"/>
      <c r="X32" s="44"/>
    </row>
    <row r="33" spans="2:24" s="1" customFormat="1" x14ac:dyDescent="0.35">
      <c r="B33" s="17"/>
      <c r="C33" s="15"/>
      <c r="D33" s="85"/>
      <c r="E33" s="85"/>
      <c r="F33"/>
      <c r="G33"/>
      <c r="H33"/>
      <c r="I33" s="9"/>
      <c r="J33" s="15"/>
      <c r="K33" s="14"/>
      <c r="N33" s="9"/>
      <c r="O33" s="118"/>
      <c r="X33" s="44"/>
    </row>
    <row r="34" spans="2:24" s="1" customFormat="1" x14ac:dyDescent="0.35">
      <c r="B34" s="17"/>
      <c r="C34" s="15"/>
      <c r="D34" s="85"/>
      <c r="E34" s="85"/>
      <c r="F34"/>
      <c r="G34"/>
      <c r="H34"/>
      <c r="I34" s="9"/>
      <c r="J34" s="15"/>
      <c r="K34" s="14"/>
      <c r="N34" s="9"/>
      <c r="O34" s="118"/>
      <c r="X34" s="44"/>
    </row>
    <row r="35" spans="2:24" s="1" customFormat="1" x14ac:dyDescent="0.35">
      <c r="B35" s="17"/>
      <c r="C35" s="15"/>
      <c r="D35" s="85"/>
      <c r="E35" s="85"/>
      <c r="F35"/>
      <c r="G35"/>
      <c r="H35"/>
      <c r="I35" s="9"/>
      <c r="J35" s="15"/>
      <c r="K35" s="14"/>
      <c r="N35" s="9"/>
      <c r="O35" s="118"/>
      <c r="X35" s="44"/>
    </row>
    <row r="36" spans="2:24" s="1" customFormat="1" x14ac:dyDescent="0.35">
      <c r="B36" s="17"/>
      <c r="C36" s="15"/>
      <c r="D36" s="85"/>
      <c r="E36" s="85"/>
      <c r="F36"/>
      <c r="G36"/>
      <c r="H36"/>
      <c r="I36" s="9"/>
      <c r="J36" s="15"/>
      <c r="K36" s="14"/>
      <c r="N36" s="9"/>
      <c r="O36" s="118"/>
      <c r="X36" s="44"/>
    </row>
    <row r="37" spans="2:24" s="1" customFormat="1" x14ac:dyDescent="0.35">
      <c r="B37" s="17"/>
      <c r="C37" s="15"/>
      <c r="D37" s="85"/>
      <c r="E37" s="85"/>
      <c r="F37"/>
      <c r="G37"/>
      <c r="H37"/>
      <c r="I37" s="9"/>
      <c r="J37" s="15"/>
      <c r="K37" s="14"/>
      <c r="N37" s="9"/>
      <c r="O37" s="118"/>
      <c r="X37" s="44"/>
    </row>
    <row r="38" spans="2:24" s="1" customFormat="1" x14ac:dyDescent="0.35">
      <c r="B38" s="17"/>
      <c r="C38" s="15"/>
      <c r="D38" s="85"/>
      <c r="E38" s="85"/>
      <c r="F38"/>
      <c r="G38"/>
      <c r="H38"/>
      <c r="I38" s="9"/>
      <c r="J38" s="15"/>
      <c r="K38" s="14"/>
      <c r="N38" s="9"/>
      <c r="O38" s="118"/>
      <c r="X38" s="44"/>
    </row>
    <row r="39" spans="2:24" s="1" customFormat="1" x14ac:dyDescent="0.35">
      <c r="B39" s="17"/>
      <c r="C39" s="15"/>
      <c r="D39" s="85"/>
      <c r="E39" s="85"/>
      <c r="F39"/>
      <c r="G39"/>
      <c r="H39"/>
      <c r="I39" s="9"/>
      <c r="J39" s="15"/>
      <c r="K39" s="14"/>
      <c r="N39" s="9"/>
      <c r="O39" s="118"/>
      <c r="X39" s="44"/>
    </row>
    <row r="40" spans="2:24" s="1" customFormat="1" x14ac:dyDescent="0.35">
      <c r="B40" s="17"/>
      <c r="C40" s="15"/>
      <c r="D40" s="85"/>
      <c r="E40" s="85"/>
      <c r="F40" s="9"/>
      <c r="G40" s="14"/>
      <c r="H40" s="15"/>
      <c r="I40" s="9"/>
      <c r="J40" s="15"/>
      <c r="K40" s="14"/>
      <c r="N40" s="9"/>
      <c r="O40" s="118"/>
      <c r="X40" s="44"/>
    </row>
    <row r="41" spans="2:24" s="1" customFormat="1" x14ac:dyDescent="0.35">
      <c r="B41" s="17"/>
      <c r="C41" s="15"/>
      <c r="D41" s="85"/>
      <c r="E41" s="85"/>
      <c r="F41" s="9"/>
      <c r="G41" s="14"/>
      <c r="H41" s="15"/>
      <c r="I41" s="9"/>
      <c r="J41" s="15"/>
      <c r="K41" s="14"/>
      <c r="N41" s="9"/>
      <c r="O41" s="118"/>
      <c r="X41" s="44"/>
    </row>
    <row r="42" spans="2:24" s="1" customFormat="1" x14ac:dyDescent="0.35">
      <c r="B42" s="17"/>
      <c r="C42" s="15"/>
      <c r="D42" s="85"/>
      <c r="E42" s="85"/>
      <c r="F42" s="9"/>
      <c r="G42" s="14"/>
      <c r="H42" s="15"/>
      <c r="I42" s="9"/>
      <c r="J42" s="15"/>
      <c r="K42" s="14"/>
      <c r="N42" s="9"/>
      <c r="O42" s="118"/>
      <c r="X42" s="44"/>
    </row>
    <row r="43" spans="2:24" s="1" customFormat="1" x14ac:dyDescent="0.35">
      <c r="B43" s="17"/>
      <c r="C43" s="15"/>
      <c r="D43" s="146" t="s">
        <v>145</v>
      </c>
      <c r="E43" s="146"/>
      <c r="F43" s="146"/>
      <c r="G43" s="146"/>
      <c r="H43" s="15"/>
      <c r="I43" s="9"/>
      <c r="J43" s="15"/>
      <c r="K43" s="14"/>
      <c r="N43" s="9"/>
      <c r="O43" s="118"/>
      <c r="X43" s="44"/>
    </row>
    <row r="44" spans="2:24" s="1" customFormat="1" ht="29" x14ac:dyDescent="0.35">
      <c r="B44" s="17"/>
      <c r="C44" s="15"/>
      <c r="D44" s="111" t="s">
        <v>146</v>
      </c>
      <c r="E44" s="85"/>
      <c r="F44" s="112" t="s">
        <v>147</v>
      </c>
      <c r="G44" s="14"/>
      <c r="H44" s="15"/>
      <c r="I44" s="9"/>
      <c r="J44" s="15"/>
      <c r="K44" s="14"/>
      <c r="N44" s="9"/>
      <c r="O44" s="118"/>
      <c r="X44" s="44"/>
    </row>
    <row r="45" spans="2:24" s="1" customFormat="1" x14ac:dyDescent="0.35">
      <c r="B45" s="17"/>
      <c r="C45" s="15"/>
      <c r="D45" s="114" t="s">
        <v>66</v>
      </c>
      <c r="E45" s="115"/>
      <c r="F45" s="116">
        <v>2</v>
      </c>
      <c r="G45" s="110">
        <f>+F45/$F$49</f>
        <v>0.18181818181818182</v>
      </c>
      <c r="H45" s="15"/>
      <c r="I45" s="9"/>
      <c r="J45" s="15"/>
      <c r="K45" s="14"/>
      <c r="N45" s="9"/>
      <c r="O45" s="118"/>
      <c r="X45" s="44"/>
    </row>
    <row r="46" spans="2:24" s="1" customFormat="1" x14ac:dyDescent="0.35">
      <c r="B46" s="17"/>
      <c r="C46" s="15"/>
      <c r="D46" s="9" t="s">
        <v>54</v>
      </c>
      <c r="E46" s="85"/>
      <c r="F46" s="107">
        <v>1</v>
      </c>
      <c r="G46" s="110">
        <f>+F46/$F$49</f>
        <v>9.0909090909090912E-2</v>
      </c>
      <c r="H46" s="15"/>
      <c r="I46" s="9"/>
      <c r="J46" s="15"/>
      <c r="K46" s="14"/>
      <c r="N46" s="9"/>
      <c r="O46" s="118"/>
      <c r="X46" s="44"/>
    </row>
    <row r="47" spans="2:24" s="1" customFormat="1" x14ac:dyDescent="0.35">
      <c r="B47" s="17"/>
      <c r="C47" s="15"/>
      <c r="D47" s="9" t="s">
        <v>44</v>
      </c>
      <c r="E47" s="85"/>
      <c r="F47" s="107">
        <v>5</v>
      </c>
      <c r="G47" s="110">
        <f>+F47/$F$49</f>
        <v>0.45454545454545453</v>
      </c>
      <c r="H47" s="15"/>
      <c r="I47" s="9"/>
      <c r="J47" s="15"/>
      <c r="K47" s="14"/>
      <c r="N47" s="9"/>
      <c r="O47" s="118"/>
      <c r="X47" s="44"/>
    </row>
    <row r="48" spans="2:24" x14ac:dyDescent="0.35">
      <c r="D48" s="108" t="s">
        <v>32</v>
      </c>
      <c r="E48" s="113"/>
      <c r="F48" s="109">
        <v>3</v>
      </c>
      <c r="G48" s="110">
        <f>+F48/$F$49</f>
        <v>0.27272727272727271</v>
      </c>
      <c r="H48" s="15"/>
      <c r="I48" s="9"/>
      <c r="J48" s="15"/>
      <c r="K48" s="14"/>
      <c r="L48" s="1"/>
      <c r="M48" s="1"/>
      <c r="N48" s="9"/>
    </row>
    <row r="49" spans="4:14" x14ac:dyDescent="0.35">
      <c r="D49" s="9" t="s">
        <v>144</v>
      </c>
      <c r="F49" s="107">
        <f>SUM(F45:F48)</f>
        <v>11</v>
      </c>
      <c r="H49" s="15"/>
      <c r="I49" s="9"/>
      <c r="J49" s="15"/>
      <c r="K49" s="14"/>
      <c r="L49" s="1"/>
      <c r="M49" s="1"/>
      <c r="N49" s="9"/>
    </row>
    <row r="50" spans="4:14" x14ac:dyDescent="0.35">
      <c r="H50" s="15"/>
      <c r="I50" s="9"/>
      <c r="J50" s="15"/>
      <c r="K50" s="14"/>
      <c r="L50" s="1"/>
      <c r="M50" s="1"/>
      <c r="N50" s="9"/>
    </row>
    <row r="51" spans="4:14" x14ac:dyDescent="0.35">
      <c r="H51" s="15"/>
      <c r="I51" s="9"/>
      <c r="J51" s="15"/>
      <c r="K51" s="14"/>
      <c r="L51" s="1"/>
      <c r="M51" s="1"/>
      <c r="N51" s="9"/>
    </row>
    <row r="52" spans="4:14" x14ac:dyDescent="0.35">
      <c r="H52" s="15"/>
      <c r="I52" s="9"/>
      <c r="J52" s="15"/>
      <c r="K52" s="14"/>
      <c r="L52" s="1"/>
      <c r="M52" s="1"/>
      <c r="N52" s="9"/>
    </row>
    <row r="53" spans="4:14" x14ac:dyDescent="0.35">
      <c r="H53" s="15"/>
      <c r="I53" s="9"/>
      <c r="J53" s="15"/>
      <c r="K53" s="14"/>
      <c r="L53" s="1"/>
      <c r="M53" s="1"/>
      <c r="N53" s="9"/>
    </row>
    <row r="54" spans="4:14" x14ac:dyDescent="0.35">
      <c r="H54" s="15"/>
      <c r="I54" s="9"/>
      <c r="J54" s="15"/>
      <c r="K54" s="14"/>
      <c r="L54" s="1"/>
      <c r="M54" s="1"/>
      <c r="N54" s="9"/>
    </row>
    <row r="55" spans="4:14" x14ac:dyDescent="0.35">
      <c r="H55" s="15"/>
      <c r="I55" s="9"/>
      <c r="J55" s="15"/>
      <c r="K55" s="14"/>
      <c r="L55" s="1"/>
      <c r="M55" s="1"/>
      <c r="N55" s="9"/>
    </row>
    <row r="56" spans="4:14" x14ac:dyDescent="0.35">
      <c r="H56" s="15"/>
      <c r="I56" s="9"/>
      <c r="J56" s="15"/>
      <c r="K56" s="14"/>
      <c r="L56" s="1"/>
      <c r="M56" s="1"/>
      <c r="N56" s="9"/>
    </row>
    <row r="57" spans="4:14" x14ac:dyDescent="0.35">
      <c r="H57" s="15"/>
      <c r="I57" s="9"/>
      <c r="J57" s="15"/>
      <c r="K57" s="14"/>
      <c r="L57" s="1"/>
      <c r="M57" s="1"/>
      <c r="N57" s="9"/>
    </row>
    <row r="58" spans="4:14" x14ac:dyDescent="0.35">
      <c r="H58" s="15"/>
      <c r="I58" s="9"/>
      <c r="J58" s="15"/>
      <c r="K58" s="14"/>
      <c r="L58" s="1"/>
      <c r="M58" s="1"/>
      <c r="N58" s="9"/>
    </row>
    <row r="59" spans="4:14" x14ac:dyDescent="0.35">
      <c r="H59" s="15"/>
      <c r="I59" s="9"/>
      <c r="J59" s="15"/>
      <c r="K59" s="14"/>
      <c r="L59" s="1"/>
      <c r="M59" s="1"/>
      <c r="N59" s="9"/>
    </row>
    <row r="60" spans="4:14" x14ac:dyDescent="0.35">
      <c r="H60" s="15"/>
      <c r="I60" s="9"/>
      <c r="J60" s="15"/>
      <c r="K60" s="14"/>
      <c r="L60" s="1"/>
      <c r="M60" s="1"/>
      <c r="N60" s="9"/>
    </row>
    <row r="61" spans="4:14" x14ac:dyDescent="0.35">
      <c r="H61" s="15"/>
      <c r="I61" s="9"/>
      <c r="J61" s="15"/>
      <c r="K61" s="14"/>
      <c r="L61" s="1"/>
      <c r="M61" s="1"/>
      <c r="N61" s="9"/>
    </row>
    <row r="62" spans="4:14" x14ac:dyDescent="0.35">
      <c r="H62" s="15"/>
      <c r="I62" s="9"/>
      <c r="J62" s="15"/>
      <c r="K62" s="14"/>
      <c r="L62" s="1"/>
      <c r="M62" s="1"/>
      <c r="N62" s="9"/>
    </row>
    <row r="63" spans="4:14" x14ac:dyDescent="0.35">
      <c r="H63" s="15"/>
      <c r="I63" s="9"/>
      <c r="J63" s="15"/>
      <c r="K63" s="14"/>
      <c r="L63" s="1"/>
      <c r="M63" s="1"/>
      <c r="N63" s="9"/>
    </row>
    <row r="64" spans="4:14" x14ac:dyDescent="0.35">
      <c r="H64" s="15"/>
      <c r="I64" s="9"/>
      <c r="J64" s="15"/>
      <c r="K64" s="14"/>
      <c r="L64" s="1"/>
      <c r="M64" s="1"/>
      <c r="N64" s="9"/>
    </row>
    <row r="65" spans="8:14" x14ac:dyDescent="0.35">
      <c r="H65" s="15"/>
      <c r="I65" s="9"/>
      <c r="J65" s="15"/>
      <c r="K65" s="14"/>
      <c r="L65" s="1"/>
      <c r="M65" s="1"/>
      <c r="N65" s="9"/>
    </row>
    <row r="66" spans="8:14" x14ac:dyDescent="0.35">
      <c r="H66" s="15"/>
      <c r="I66" s="9"/>
      <c r="J66" s="15"/>
      <c r="K66" s="14"/>
      <c r="L66" s="1"/>
      <c r="M66" s="1"/>
      <c r="N66" s="9"/>
    </row>
    <row r="67" spans="8:14" x14ac:dyDescent="0.35">
      <c r="H67" s="15"/>
      <c r="I67" s="9"/>
      <c r="J67" s="15"/>
      <c r="K67" s="14"/>
      <c r="L67" s="1"/>
      <c r="M67" s="1"/>
      <c r="N67" s="9"/>
    </row>
    <row r="68" spans="8:14" x14ac:dyDescent="0.35">
      <c r="H68" s="15"/>
      <c r="I68" s="9"/>
      <c r="J68" s="15"/>
      <c r="K68" s="14"/>
      <c r="L68" s="1"/>
      <c r="M68" s="1"/>
      <c r="N68" s="9"/>
    </row>
    <row r="69" spans="8:14" x14ac:dyDescent="0.35">
      <c r="H69" s="15"/>
      <c r="I69" s="9"/>
      <c r="J69" s="15"/>
      <c r="K69" s="14"/>
      <c r="L69" s="1"/>
      <c r="M69" s="1"/>
      <c r="N69" s="9"/>
    </row>
    <row r="70" spans="8:14" x14ac:dyDescent="0.35">
      <c r="H70" s="15"/>
      <c r="I70" s="9"/>
      <c r="J70" s="15"/>
      <c r="K70" s="14"/>
      <c r="L70" s="1"/>
      <c r="M70" s="1"/>
      <c r="N70" s="9"/>
    </row>
    <row r="71" spans="8:14" x14ac:dyDescent="0.35">
      <c r="H71" s="15"/>
      <c r="I71" s="9"/>
      <c r="J71" s="15"/>
      <c r="K71" s="14"/>
      <c r="L71" s="1"/>
      <c r="M71" s="1"/>
      <c r="N71" s="9"/>
    </row>
    <row r="72" spans="8:14" x14ac:dyDescent="0.35">
      <c r="H72" s="15"/>
      <c r="I72" s="9"/>
      <c r="J72" s="15"/>
      <c r="K72" s="14"/>
      <c r="L72" s="1"/>
      <c r="M72" s="1"/>
      <c r="N72" s="9"/>
    </row>
    <row r="73" spans="8:14" x14ac:dyDescent="0.35">
      <c r="H73" s="15"/>
      <c r="I73" s="9"/>
      <c r="J73" s="15"/>
      <c r="K73" s="14"/>
      <c r="L73" s="1"/>
      <c r="M73" s="1"/>
      <c r="N73" s="9"/>
    </row>
    <row r="74" spans="8:14" x14ac:dyDescent="0.35">
      <c r="H74" s="15"/>
      <c r="I74" s="9"/>
      <c r="J74" s="15"/>
      <c r="K74" s="14"/>
      <c r="L74" s="1"/>
      <c r="M74" s="1"/>
      <c r="N74" s="9"/>
    </row>
    <row r="75" spans="8:14" x14ac:dyDescent="0.35">
      <c r="H75" s="15"/>
      <c r="I75" s="9"/>
      <c r="J75" s="15"/>
      <c r="K75" s="14"/>
      <c r="L75" s="1"/>
      <c r="M75" s="1"/>
      <c r="N75" s="9"/>
    </row>
    <row r="76" spans="8:14" x14ac:dyDescent="0.35">
      <c r="H76" s="15"/>
      <c r="I76" s="9"/>
      <c r="J76" s="15"/>
      <c r="K76" s="14"/>
      <c r="L76" s="1"/>
      <c r="M76" s="1"/>
      <c r="N76" s="9"/>
    </row>
    <row r="77" spans="8:14" x14ac:dyDescent="0.35">
      <c r="H77" s="15"/>
      <c r="I77" s="9"/>
      <c r="J77" s="15"/>
      <c r="K77" s="14"/>
      <c r="L77" s="1"/>
      <c r="M77" s="1"/>
      <c r="N77" s="9"/>
    </row>
    <row r="78" spans="8:14" x14ac:dyDescent="0.35">
      <c r="H78" s="15"/>
      <c r="I78" s="9"/>
      <c r="J78" s="15"/>
      <c r="K78" s="14"/>
      <c r="L78" s="1"/>
      <c r="M78" s="1"/>
      <c r="N78" s="9"/>
    </row>
    <row r="79" spans="8:14" x14ac:dyDescent="0.35">
      <c r="H79" s="15"/>
      <c r="I79" s="9"/>
      <c r="J79" s="15"/>
      <c r="K79" s="14"/>
      <c r="L79" s="1"/>
      <c r="M79" s="1"/>
      <c r="N79" s="9"/>
    </row>
    <row r="80" spans="8:14" x14ac:dyDescent="0.35">
      <c r="H80" s="15"/>
      <c r="I80" s="9"/>
      <c r="J80" s="15"/>
      <c r="K80" s="14"/>
      <c r="L80" s="1"/>
      <c r="M80" s="1"/>
      <c r="N80" s="9"/>
    </row>
    <row r="81" spans="8:14" x14ac:dyDescent="0.35">
      <c r="H81" s="15"/>
      <c r="I81" s="9"/>
      <c r="J81" s="15"/>
      <c r="K81" s="14"/>
      <c r="L81" s="1"/>
      <c r="M81" s="1"/>
      <c r="N81" s="9"/>
    </row>
    <row r="82" spans="8:14" x14ac:dyDescent="0.35">
      <c r="H82" s="15"/>
      <c r="I82" s="9"/>
      <c r="J82" s="15"/>
      <c r="K82" s="14"/>
      <c r="L82" s="1"/>
      <c r="M82" s="1"/>
      <c r="N82" s="9"/>
    </row>
    <row r="83" spans="8:14" x14ac:dyDescent="0.35">
      <c r="H83" s="15"/>
      <c r="I83" s="9"/>
      <c r="J83" s="15"/>
      <c r="K83" s="14"/>
      <c r="L83" s="1"/>
      <c r="M83" s="1"/>
      <c r="N83" s="9"/>
    </row>
    <row r="84" spans="8:14" x14ac:dyDescent="0.35">
      <c r="H84" s="15"/>
      <c r="I84" s="9"/>
      <c r="J84" s="15"/>
      <c r="K84" s="14"/>
      <c r="L84" s="1"/>
      <c r="M84" s="1"/>
      <c r="N84" s="9"/>
    </row>
    <row r="85" spans="8:14" x14ac:dyDescent="0.35">
      <c r="I85" s="9"/>
      <c r="J85" s="15"/>
      <c r="K85" s="14"/>
      <c r="L85" s="1"/>
      <c r="M85" s="1"/>
      <c r="N85" s="9"/>
    </row>
    <row r="86" spans="8:14" x14ac:dyDescent="0.35">
      <c r="I86" s="9"/>
      <c r="J86" s="15"/>
      <c r="K86" s="14"/>
      <c r="L86" s="1"/>
      <c r="M86" s="1"/>
      <c r="N86" s="9"/>
    </row>
    <row r="87" spans="8:14" x14ac:dyDescent="0.35">
      <c r="I87" s="9"/>
      <c r="J87" s="15"/>
      <c r="K87" s="14"/>
      <c r="L87" s="1"/>
      <c r="M87" s="1"/>
      <c r="N87" s="9"/>
    </row>
    <row r="88" spans="8:14" x14ac:dyDescent="0.35">
      <c r="I88" s="9"/>
      <c r="J88" s="15"/>
      <c r="K88" s="14"/>
      <c r="L88" s="1"/>
      <c r="M88" s="1"/>
      <c r="N88" s="9"/>
    </row>
    <row r="89" spans="8:14" x14ac:dyDescent="0.35">
      <c r="I89" s="9"/>
      <c r="J89" s="15"/>
      <c r="K89" s="14"/>
      <c r="L89" s="1"/>
      <c r="M89" s="1"/>
      <c r="N89" s="9"/>
    </row>
    <row r="90" spans="8:14" x14ac:dyDescent="0.35">
      <c r="I90" s="9"/>
      <c r="J90" s="15"/>
      <c r="K90" s="14"/>
      <c r="L90" s="1"/>
      <c r="M90" s="1"/>
      <c r="N90" s="9"/>
    </row>
  </sheetData>
  <mergeCells count="4">
    <mergeCell ref="D43:G43"/>
    <mergeCell ref="AA1:AB1"/>
    <mergeCell ref="AC1:AD1"/>
    <mergeCell ref="Q2:Q3"/>
  </mergeCells>
  <phoneticPr fontId="24" type="noConversion"/>
  <conditionalFormatting sqref="H5:H17">
    <cfRule type="iconSet" priority="305">
      <iconSet iconSet="3Symbols" reverse="1">
        <cfvo type="percent" val="0"/>
        <cfvo type="num" val="0.3" gte="0"/>
        <cfvo type="num" val="0.8"/>
      </iconSet>
    </cfRule>
    <cfRule type="iconSet" priority="311">
      <iconSet iconSet="3Symbols" reverse="1">
        <cfvo type="percent" val="0"/>
        <cfvo type="percent" val="20" gte="0"/>
        <cfvo type="percent" val="60" gte="0"/>
      </iconSet>
    </cfRule>
  </conditionalFormatting>
  <conditionalFormatting sqref="I5:I17">
    <cfRule type="cellIs" dxfId="17" priority="13" stopIfTrue="1" operator="equal">
      <formula>$J$5</formula>
    </cfRule>
  </conditionalFormatting>
  <conditionalFormatting sqref="J5:J17">
    <cfRule type="iconSet" priority="325">
      <iconSet iconSet="3Symbols" reverse="1">
        <cfvo type="percent" val="0"/>
        <cfvo type="num" val="0.25" gte="0"/>
        <cfvo type="num" val="0.8"/>
      </iconSet>
    </cfRule>
    <cfRule type="iconSet" priority="326">
      <iconSet iconSet="3Symbols">
        <cfvo type="percent" val="0"/>
        <cfvo type="percent" val="33"/>
        <cfvo type="percent" val="67"/>
      </iconSet>
    </cfRule>
  </conditionalFormatting>
  <conditionalFormatting sqref="K5">
    <cfRule type="iconSet" priority="250">
      <iconSet iconSet="3Symbols" reverse="1">
        <cfvo type="percent" val="0"/>
        <cfvo type="percent" val="5"/>
        <cfvo type="percent" val="24"/>
      </iconSet>
    </cfRule>
  </conditionalFormatting>
  <conditionalFormatting sqref="K6:K17">
    <cfRule type="iconSet" priority="350">
      <iconSet iconSet="3Symbols" reverse="1">
        <cfvo type="percent" val="0"/>
        <cfvo type="percent" val="5"/>
        <cfvo type="percent" val="20"/>
      </iconSet>
    </cfRule>
  </conditionalFormatting>
  <conditionalFormatting sqref="M5:M17">
    <cfRule type="cellIs" dxfId="16" priority="330" stopIfTrue="1" operator="equal">
      <formula>$AH$5</formula>
    </cfRule>
    <cfRule type="cellIs" dxfId="15" priority="331" stopIfTrue="1" operator="equal">
      <formula>$AH$4</formula>
    </cfRule>
    <cfRule type="cellIs" dxfId="14" priority="332" stopIfTrue="1" operator="equal">
      <formula>$AH$3</formula>
    </cfRule>
    <cfRule type="cellIs" dxfId="13" priority="333" stopIfTrue="1" operator="equal">
      <formula>$AH$2</formula>
    </cfRule>
    <cfRule type="iconSet" priority="334">
      <iconSet>
        <cfvo type="percent" val="0"/>
        <cfvo type="percent" val="33"/>
        <cfvo type="percent" val="67"/>
      </iconSet>
    </cfRule>
  </conditionalFormatting>
  <conditionalFormatting sqref="M7:M17">
    <cfRule type="cellIs" dxfId="12" priority="340" stopIfTrue="1" operator="equal">
      <formula>$AH$5</formula>
    </cfRule>
    <cfRule type="cellIs" dxfId="11" priority="341" stopIfTrue="1" operator="equal">
      <formula>$AH$4</formula>
    </cfRule>
    <cfRule type="cellIs" dxfId="10" priority="342" stopIfTrue="1" operator="equal">
      <formula>$AH$3</formula>
    </cfRule>
    <cfRule type="cellIs" dxfId="9" priority="343" stopIfTrue="1" operator="equal">
      <formula>$AH$2</formula>
    </cfRule>
    <cfRule type="iconSet" priority="344">
      <iconSet>
        <cfvo type="percent" val="0"/>
        <cfvo type="percent" val="33"/>
        <cfvo type="percent" val="67"/>
      </iconSet>
    </cfRule>
  </conditionalFormatting>
  <dataValidations count="7">
    <dataValidation type="list" allowBlank="1" showInputMessage="1" showErrorMessage="1" sqref="C5:C17" xr:uid="{53F437FB-91C1-46D7-8E9A-D85DC7C2C80C}">
      <formula1>$W$2:$W$3</formula1>
    </dataValidation>
    <dataValidation type="list" allowBlank="1" showInputMessage="1" showErrorMessage="1" sqref="D5:D17" xr:uid="{2565E517-52FD-4D9A-95F7-57D01C70F253}">
      <formula1>$X$2:$X$8</formula1>
    </dataValidation>
    <dataValidation type="list" allowBlank="1" showInputMessage="1" showErrorMessage="1" sqref="N5" xr:uid="{4C80C16F-265B-4651-B4E8-DF8F97C58DAB}">
      <formula1>$AI$2:$AI$10</formula1>
    </dataValidation>
    <dataValidation type="list" allowBlank="1" showInputMessage="1" showErrorMessage="1" sqref="G5:G17" xr:uid="{FCD7097B-1C42-4172-B0D0-934029853F03}">
      <formula1>$AA$2:$AA$6</formula1>
    </dataValidation>
    <dataValidation type="list" allowBlank="1" showInputMessage="1" showErrorMessage="1" sqref="I5:I17" xr:uid="{CC0F865F-C123-4A2E-987B-90FBBC0B7549}">
      <formula1>$AC$2:$AC$6</formula1>
    </dataValidation>
    <dataValidation type="list" allowBlank="1" showInputMessage="1" showErrorMessage="1" sqref="N6:N17" xr:uid="{DAF7DDE6-C851-495E-8F84-DAAAD6DBE211}">
      <formula1>$AI$2:$AI$8</formula1>
    </dataValidation>
    <dataValidation type="list" allowBlank="1" showInputMessage="1" showErrorMessage="1" sqref="E5:E16" xr:uid="{FD422C44-038C-4F95-B1C9-06F68F36566B}">
      <formula1>$Y$2:$Y$16</formula1>
    </dataValidation>
  </dataValidations>
  <pageMargins left="0.7" right="0.7" top="0.75" bottom="0.75" header="0.3" footer="0.3"/>
  <pageSetup orientation="portrait" horizontalDpi="4294967294" verticalDpi="4294967294"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60"/>
  <sheetViews>
    <sheetView topLeftCell="W1" zoomScale="85" zoomScaleNormal="85" workbookViewId="0">
      <selection activeCell="AD37" sqref="AD37"/>
    </sheetView>
  </sheetViews>
  <sheetFormatPr baseColWidth="10" defaultColWidth="11.453125" defaultRowHeight="14.5" x14ac:dyDescent="0.35"/>
  <cols>
    <col min="1" max="1" width="2.1796875" style="1" hidden="1" customWidth="1"/>
    <col min="2" max="2" width="5.54296875" style="17" hidden="1" customWidth="1"/>
    <col min="3" max="3" width="18.54296875" style="15" hidden="1" customWidth="1"/>
    <col min="4" max="5" width="14" style="17" hidden="1" customWidth="1"/>
    <col min="6" max="6" width="36.453125" style="49" hidden="1" customWidth="1"/>
    <col min="7" max="7" width="13.81640625" style="14" hidden="1" customWidth="1"/>
    <col min="8" max="8" width="12" style="18" hidden="1" customWidth="1"/>
    <col min="9" max="9" width="17" style="12" hidden="1" customWidth="1"/>
    <col min="10" max="10" width="12" style="18" hidden="1" customWidth="1"/>
    <col min="11" max="11" width="12.54296875" style="18" hidden="1" customWidth="1"/>
    <col min="12" max="12" width="17.81640625" hidden="1" customWidth="1"/>
    <col min="13" max="13" width="13.453125" hidden="1" customWidth="1"/>
    <col min="14" max="14" width="16.453125" hidden="1" customWidth="1"/>
    <col min="15" max="15" width="17.54296875" style="46" hidden="1" customWidth="1"/>
    <col min="16" max="16" width="29.1796875" style="1" hidden="1" customWidth="1"/>
    <col min="17" max="17" width="19.453125" style="1" hidden="1" customWidth="1"/>
    <col min="18" max="18" width="24.81640625" style="1" hidden="1" customWidth="1"/>
    <col min="19" max="21" width="11.453125" style="1" hidden="1" customWidth="1"/>
    <col min="22" max="22" width="12.453125" style="1" hidden="1" customWidth="1"/>
    <col min="23" max="23" width="11.453125" style="1" customWidth="1"/>
    <col min="24" max="24" width="5.453125" style="1" customWidth="1"/>
    <col min="25" max="25" width="11.54296875" style="1" customWidth="1"/>
    <col min="26" max="26" width="12.453125" style="1" customWidth="1"/>
    <col min="27" max="31" width="11.453125" style="1" customWidth="1"/>
    <col min="32" max="32" width="3" style="1" customWidth="1"/>
    <col min="33" max="37" width="11.453125" style="1" customWidth="1"/>
    <col min="38" max="38" width="8.54296875" style="1" customWidth="1"/>
    <col min="39" max="39" width="11.453125" style="1" customWidth="1"/>
    <col min="40" max="40" width="5.54296875" style="1" customWidth="1"/>
    <col min="41" max="46" width="11.453125" style="1" customWidth="1"/>
    <col min="47" max="73" width="11.54296875" style="1" customWidth="1"/>
  </cols>
  <sheetData>
    <row r="1" spans="1:73" s="1" customFormat="1" ht="19.399999999999999" customHeight="1" x14ac:dyDescent="0.35">
      <c r="B1" s="17"/>
      <c r="C1" s="15"/>
      <c r="D1" s="17"/>
      <c r="E1" s="17"/>
      <c r="F1" s="49"/>
      <c r="G1" s="14"/>
      <c r="H1" s="15"/>
      <c r="I1" s="9"/>
      <c r="J1" s="15"/>
      <c r="K1" s="15"/>
      <c r="O1" s="44"/>
      <c r="T1" s="2"/>
    </row>
    <row r="2" spans="1:73" s="9" customFormat="1" ht="31.5" customHeight="1" x14ac:dyDescent="0.35">
      <c r="B2" s="163" t="s">
        <v>35</v>
      </c>
      <c r="C2" s="163" t="s">
        <v>0</v>
      </c>
      <c r="D2" s="163" t="s">
        <v>1</v>
      </c>
      <c r="E2" s="158" t="s">
        <v>36</v>
      </c>
      <c r="F2" s="163" t="s">
        <v>3</v>
      </c>
      <c r="G2" s="163" t="s">
        <v>37</v>
      </c>
      <c r="H2" s="163"/>
      <c r="I2" s="163" t="s">
        <v>5</v>
      </c>
      <c r="J2" s="163"/>
      <c r="K2" s="163"/>
      <c r="L2" s="163" t="s">
        <v>6</v>
      </c>
      <c r="M2" s="163" t="s">
        <v>7</v>
      </c>
      <c r="N2" s="163"/>
      <c r="O2" s="43" t="s">
        <v>9</v>
      </c>
      <c r="P2" s="163" t="s">
        <v>10</v>
      </c>
      <c r="Q2" s="163" t="s">
        <v>4</v>
      </c>
      <c r="R2" s="150" t="s">
        <v>11</v>
      </c>
      <c r="S2" s="10"/>
      <c r="T2" s="11"/>
    </row>
    <row r="3" spans="1:73" s="12" customFormat="1" ht="18" customHeight="1" x14ac:dyDescent="0.25">
      <c r="A3" s="9"/>
      <c r="B3" s="163"/>
      <c r="C3" s="163"/>
      <c r="D3" s="163"/>
      <c r="E3" s="159"/>
      <c r="F3" s="163"/>
      <c r="G3" s="42" t="s">
        <v>47</v>
      </c>
      <c r="H3" s="42" t="s">
        <v>48</v>
      </c>
      <c r="I3" s="42" t="s">
        <v>49</v>
      </c>
      <c r="J3" s="39" t="s">
        <v>48</v>
      </c>
      <c r="K3" s="39" t="s">
        <v>48</v>
      </c>
      <c r="L3" s="163"/>
      <c r="M3" s="39" t="s">
        <v>148</v>
      </c>
      <c r="N3" s="39" t="s">
        <v>149</v>
      </c>
      <c r="O3" s="42" t="s">
        <v>150</v>
      </c>
      <c r="P3" s="163"/>
      <c r="Q3" s="163"/>
      <c r="R3" s="151"/>
      <c r="S3" s="10"/>
      <c r="T3" s="11"/>
      <c r="U3" s="9"/>
      <c r="V3" s="9"/>
      <c r="W3" s="9"/>
      <c r="X3" s="9"/>
      <c r="Y3" s="3"/>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row>
    <row r="4" spans="1:73" s="6" customFormat="1" ht="26.15" customHeight="1" x14ac:dyDescent="0.25">
      <c r="A4" s="3"/>
      <c r="B4" s="16" t="s">
        <v>57</v>
      </c>
      <c r="C4" s="16" t="s">
        <v>39</v>
      </c>
      <c r="D4" s="16" t="s">
        <v>151</v>
      </c>
      <c r="E4" s="16"/>
      <c r="F4" s="47" t="s">
        <v>152</v>
      </c>
      <c r="G4" s="16" t="s">
        <v>52</v>
      </c>
      <c r="H4" s="38" t="str">
        <f>+IF(G4=$AA$18,$Z$18,(IF(G4=$AA$19,$Z$19,IF(G4=$AA$20,$Z$20,IF(G4=$AA$21,$Z$21,"")))))</f>
        <v/>
      </c>
      <c r="I4" s="21" t="s">
        <v>153</v>
      </c>
      <c r="J4" s="38" t="str">
        <f>+IF(I4=$AB$18,$AC$18,(IF(I4=$AB$19,$AC$19,IF(I4=$AB$20,$AC$20,IF(I4=$AB$21,$AC$21,"")))))</f>
        <v/>
      </c>
      <c r="K4" s="38" t="str">
        <f>+IF(I4=$AB$18,$AC$18,(IF(I4=$AB$19,$AC$19,IF(I4=$AB$20,$AC$20,IF(I4=$AB$21,$AC$21,"")))))</f>
        <v/>
      </c>
      <c r="L4" s="16" t="e">
        <f>+H4*K4</f>
        <v>#VALUE!</v>
      </c>
      <c r="M4" s="16" t="e">
        <f>+H4*K4</f>
        <v>#VALUE!</v>
      </c>
      <c r="N4" s="16" t="e">
        <f>+IF(L4&lt;$AE$18,$AG$18,IF(L4&lt;$AE$19,$AG$19,IF(L4&lt;$AE$20,$AG$20,$AG$21)))</f>
        <v>#VALUE!</v>
      </c>
      <c r="O4" s="16" t="s">
        <v>46</v>
      </c>
      <c r="P4" s="4"/>
      <c r="Q4" s="4"/>
      <c r="R4" s="4"/>
      <c r="S4" s="3"/>
      <c r="T4" s="3"/>
      <c r="U4" s="5"/>
      <c r="V4" s="3"/>
      <c r="W4" s="3"/>
      <c r="X4" s="155" t="s">
        <v>154</v>
      </c>
      <c r="Y4" s="156"/>
      <c r="Z4" s="156"/>
      <c r="AA4" s="156"/>
      <c r="AB4" s="156"/>
      <c r="AC4" s="156"/>
      <c r="AD4" s="156"/>
      <c r="AE4" s="157"/>
      <c r="AF4" s="64"/>
      <c r="AG4" s="155" t="s">
        <v>155</v>
      </c>
      <c r="AH4" s="156"/>
      <c r="AI4" s="156"/>
      <c r="AJ4" s="156"/>
      <c r="AK4" s="156"/>
      <c r="AL4" s="156"/>
      <c r="AM4" s="156"/>
      <c r="AN4" s="157"/>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row>
    <row r="5" spans="1:73" s="6" customFormat="1" ht="16.5" customHeight="1" x14ac:dyDescent="0.25">
      <c r="A5" s="3"/>
      <c r="B5" s="16" t="s">
        <v>69</v>
      </c>
      <c r="C5" s="16"/>
      <c r="D5" s="16"/>
      <c r="E5" s="23"/>
      <c r="F5" s="57"/>
      <c r="G5" s="16"/>
      <c r="H5" s="38"/>
      <c r="I5" s="21"/>
      <c r="J5" s="38"/>
      <c r="K5" s="38"/>
      <c r="L5" s="16"/>
      <c r="M5" s="16"/>
      <c r="N5" s="16"/>
      <c r="O5" s="16"/>
      <c r="P5" s="4"/>
      <c r="Q5" s="4"/>
      <c r="R5" s="4"/>
      <c r="S5" s="3"/>
      <c r="T5" s="3"/>
      <c r="U5" s="5"/>
      <c r="V5" s="3"/>
      <c r="W5" s="3"/>
      <c r="X5" s="25"/>
      <c r="Y5" s="25"/>
      <c r="Z5" s="25"/>
      <c r="AA5" s="25"/>
      <c r="AB5" s="25"/>
      <c r="AC5" s="25"/>
      <c r="AD5" s="25"/>
      <c r="AE5" s="25"/>
      <c r="AF5" s="25"/>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row>
    <row r="6" spans="1:73" s="6" customFormat="1" ht="39" customHeight="1" x14ac:dyDescent="0.35">
      <c r="A6" s="3"/>
      <c r="B6" s="16" t="s">
        <v>93</v>
      </c>
      <c r="C6" s="16"/>
      <c r="D6" s="16" t="s">
        <v>156</v>
      </c>
      <c r="E6" s="23"/>
      <c r="F6" s="48" t="s">
        <v>157</v>
      </c>
      <c r="G6" s="16" t="s">
        <v>158</v>
      </c>
      <c r="H6" s="38" t="str">
        <f t="shared" ref="H6:H13" si="0">+IF(G6=$AA$18,$Z$18,(IF(G6=$AA$19,$Z$19,IF(G6=$AA$20,$Z$20,IF(G6=$AA$21,$Z$21,"")))))</f>
        <v/>
      </c>
      <c r="I6" s="21" t="s">
        <v>159</v>
      </c>
      <c r="J6" s="38" t="str">
        <f t="shared" ref="J6:J13" si="1">+IF(I6=$AB$18,$AC$18,(IF(I6=$AB$19,$AC$19,IF(I6=$AB$20,$AC$20,IF(I6=$AB$21,$AC$21,"")))))</f>
        <v/>
      </c>
      <c r="K6" s="38">
        <f t="shared" ref="K6:K13" si="2">+IF(I6=$AB$18,$AC$18,(IF(I6=$AB$19,$AC$19,IF(I6=$AB$20,$AC$20,$AC$21))))</f>
        <v>0.3</v>
      </c>
      <c r="L6" s="16" t="e">
        <f t="shared" ref="L6:L13" si="3">+H6*K6</f>
        <v>#VALUE!</v>
      </c>
      <c r="M6" s="16" t="e">
        <f t="shared" ref="M6:M13" si="4">+H6*K6</f>
        <v>#VALUE!</v>
      </c>
      <c r="N6" s="16" t="e">
        <f t="shared" ref="N6:N13" si="5">+IF(L6&lt;$AE$18,$AG$18,IF(L6&lt;$AE$19,$AG$19,IF(L6&lt;$AE$20,$AG$20,$AG$21)))</f>
        <v>#VALUE!</v>
      </c>
      <c r="O6" s="16"/>
      <c r="P6" s="8"/>
      <c r="Q6" s="7"/>
      <c r="R6" s="7"/>
      <c r="S6" s="3"/>
      <c r="T6" s="3"/>
      <c r="U6" s="5"/>
      <c r="V6" s="3"/>
      <c r="W6" s="3"/>
      <c r="X6" s="160" t="s">
        <v>160</v>
      </c>
      <c r="Y6" s="60" t="s">
        <v>31</v>
      </c>
      <c r="Z6" s="67">
        <v>0.9</v>
      </c>
      <c r="AA6" s="52">
        <f>+$Z$6*AA11</f>
        <v>4.5000000000000005E-2</v>
      </c>
      <c r="AB6" s="54">
        <f t="shared" ref="AB6:AE6" si="6">+$Z$6*AB11</f>
        <v>9.0000000000000011E-2</v>
      </c>
      <c r="AC6" s="54">
        <f t="shared" si="6"/>
        <v>0.18000000000000002</v>
      </c>
      <c r="AD6" s="53">
        <f t="shared" si="6"/>
        <v>0.36000000000000004</v>
      </c>
      <c r="AE6" s="53">
        <f t="shared" si="6"/>
        <v>0.72000000000000008</v>
      </c>
      <c r="AF6" s="59"/>
      <c r="AG6" s="53">
        <f>+$AL$6*AG11</f>
        <v>0.72000000000000008</v>
      </c>
      <c r="AH6" s="53">
        <f>+$AL$6*AH11</f>
        <v>0.36000000000000004</v>
      </c>
      <c r="AI6" s="54">
        <f>+$AL$6*AI11</f>
        <v>0.18000000000000002</v>
      </c>
      <c r="AJ6" s="54">
        <f>+$AL$6*AJ11</f>
        <v>9.0000000000000011E-2</v>
      </c>
      <c r="AK6" s="52">
        <f>+$AL$6*AK11</f>
        <v>4.5000000000000005E-2</v>
      </c>
      <c r="AL6" s="66">
        <v>0.9</v>
      </c>
      <c r="AM6" s="65" t="s">
        <v>31</v>
      </c>
      <c r="AN6" s="152" t="s">
        <v>160</v>
      </c>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row>
    <row r="7" spans="1:73" s="6" customFormat="1" ht="39" customHeight="1" x14ac:dyDescent="0.3">
      <c r="A7" s="3"/>
      <c r="B7" s="16" t="s">
        <v>99</v>
      </c>
      <c r="C7" s="16"/>
      <c r="D7" s="16"/>
      <c r="E7" s="23"/>
      <c r="F7" s="12" t="s">
        <v>161</v>
      </c>
      <c r="G7" s="16" t="s">
        <v>162</v>
      </c>
      <c r="H7" s="38" t="str">
        <f t="shared" si="0"/>
        <v/>
      </c>
      <c r="I7" s="21" t="s">
        <v>159</v>
      </c>
      <c r="J7" s="38" t="str">
        <f t="shared" si="1"/>
        <v/>
      </c>
      <c r="K7" s="38">
        <f t="shared" si="2"/>
        <v>0.3</v>
      </c>
      <c r="L7" s="16" t="e">
        <f t="shared" si="3"/>
        <v>#VALUE!</v>
      </c>
      <c r="M7" s="16" t="e">
        <f t="shared" si="4"/>
        <v>#VALUE!</v>
      </c>
      <c r="N7" s="16" t="e">
        <f t="shared" si="5"/>
        <v>#VALUE!</v>
      </c>
      <c r="O7" s="16"/>
      <c r="P7" s="8"/>
      <c r="Q7" s="7"/>
      <c r="R7" s="7"/>
      <c r="S7" s="3"/>
      <c r="T7" s="3"/>
      <c r="U7" s="5"/>
      <c r="V7" s="3"/>
      <c r="W7" s="3"/>
      <c r="X7" s="161"/>
      <c r="Y7" s="60" t="s">
        <v>43</v>
      </c>
      <c r="Z7" s="67">
        <v>0.7</v>
      </c>
      <c r="AA7" s="52">
        <f>+$Z$7*AA11</f>
        <v>3.4999999999999996E-2</v>
      </c>
      <c r="AB7" s="56">
        <f t="shared" ref="AB7:AE7" si="7">+$Z$7*AB11</f>
        <v>6.9999999999999993E-2</v>
      </c>
      <c r="AC7" s="54">
        <f t="shared" si="7"/>
        <v>0.13999999999999999</v>
      </c>
      <c r="AD7" s="53">
        <f t="shared" si="7"/>
        <v>0.27999999999999997</v>
      </c>
      <c r="AE7" s="53">
        <f t="shared" si="7"/>
        <v>0.55999999999999994</v>
      </c>
      <c r="AF7" s="59"/>
      <c r="AG7" s="53">
        <f>+$AL$7*AG11</f>
        <v>0.55999999999999994</v>
      </c>
      <c r="AH7" s="53">
        <f t="shared" ref="AH7:AK7" si="8">+$AL$7*AH11</f>
        <v>0.27999999999999997</v>
      </c>
      <c r="AI7" s="54">
        <f t="shared" si="8"/>
        <v>0.13999999999999999</v>
      </c>
      <c r="AJ7" s="56">
        <f t="shared" si="8"/>
        <v>6.9999999999999993E-2</v>
      </c>
      <c r="AK7" s="52">
        <f t="shared" si="8"/>
        <v>3.4999999999999996E-2</v>
      </c>
      <c r="AL7" s="66">
        <v>0.7</v>
      </c>
      <c r="AM7" s="65" t="s">
        <v>43</v>
      </c>
      <c r="AN7" s="15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row>
    <row r="8" spans="1:73" s="6" customFormat="1" ht="39" customHeight="1" x14ac:dyDescent="0.35">
      <c r="A8" s="3"/>
      <c r="B8" s="16" t="s">
        <v>105</v>
      </c>
      <c r="C8" s="16"/>
      <c r="D8" s="16"/>
      <c r="E8" s="23"/>
      <c r="F8" s="48" t="s">
        <v>163</v>
      </c>
      <c r="G8" s="16" t="s">
        <v>162</v>
      </c>
      <c r="H8" s="38" t="str">
        <f t="shared" si="0"/>
        <v/>
      </c>
      <c r="I8" s="21" t="s">
        <v>153</v>
      </c>
      <c r="J8" s="38" t="str">
        <f t="shared" si="1"/>
        <v/>
      </c>
      <c r="K8" s="38">
        <f t="shared" si="2"/>
        <v>0.3</v>
      </c>
      <c r="L8" s="16" t="e">
        <f t="shared" si="3"/>
        <v>#VALUE!</v>
      </c>
      <c r="M8" s="16" t="e">
        <f t="shared" si="4"/>
        <v>#VALUE!</v>
      </c>
      <c r="N8" s="16" t="e">
        <f t="shared" si="5"/>
        <v>#VALUE!</v>
      </c>
      <c r="O8" s="16"/>
      <c r="P8" s="8"/>
      <c r="Q8" s="7"/>
      <c r="R8" s="7"/>
      <c r="S8" s="3"/>
      <c r="T8" s="3"/>
      <c r="U8" s="5"/>
      <c r="V8" s="3"/>
      <c r="W8" s="3"/>
      <c r="X8" s="161"/>
      <c r="Y8" s="60" t="s">
        <v>53</v>
      </c>
      <c r="Z8" s="67">
        <v>0.5</v>
      </c>
      <c r="AA8" s="52">
        <f>+$Z$8*AA11</f>
        <v>2.5000000000000001E-2</v>
      </c>
      <c r="AB8" s="56">
        <f t="shared" ref="AB8:AE8" si="9">+$Z$8*AB11</f>
        <v>0.05</v>
      </c>
      <c r="AC8" s="54">
        <f t="shared" si="9"/>
        <v>0.1</v>
      </c>
      <c r="AD8" s="54">
        <f t="shared" si="9"/>
        <v>0.2</v>
      </c>
      <c r="AE8" s="53">
        <f t="shared" si="9"/>
        <v>0.4</v>
      </c>
      <c r="AF8" s="59"/>
      <c r="AG8" s="53">
        <f>+$AL$8*AG11</f>
        <v>0.4</v>
      </c>
      <c r="AH8" s="54">
        <f t="shared" ref="AH8:AK8" si="10">+$AL$8*AH11</f>
        <v>0.2</v>
      </c>
      <c r="AI8" s="54">
        <f t="shared" si="10"/>
        <v>0.1</v>
      </c>
      <c r="AJ8" s="56">
        <f t="shared" si="10"/>
        <v>0.05</v>
      </c>
      <c r="AK8" s="52">
        <f t="shared" si="10"/>
        <v>2.5000000000000001E-2</v>
      </c>
      <c r="AL8" s="66">
        <v>0.5</v>
      </c>
      <c r="AM8" s="65" t="s">
        <v>53</v>
      </c>
      <c r="AN8" s="15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row>
    <row r="9" spans="1:73" s="6" customFormat="1" ht="39" customHeight="1" x14ac:dyDescent="0.3">
      <c r="A9" s="3"/>
      <c r="B9" s="16" t="s">
        <v>111</v>
      </c>
      <c r="C9" s="16"/>
      <c r="D9" s="15" t="s">
        <v>164</v>
      </c>
      <c r="E9" s="15"/>
      <c r="F9" s="47" t="s">
        <v>165</v>
      </c>
      <c r="G9" s="16" t="s">
        <v>52</v>
      </c>
      <c r="H9" s="38" t="str">
        <f t="shared" si="0"/>
        <v/>
      </c>
      <c r="I9" s="21" t="s">
        <v>159</v>
      </c>
      <c r="J9" s="38" t="str">
        <f t="shared" si="1"/>
        <v/>
      </c>
      <c r="K9" s="38">
        <f t="shared" si="2"/>
        <v>0.3</v>
      </c>
      <c r="L9" s="16"/>
      <c r="M9" s="16" t="e">
        <f>+H9*K9</f>
        <v>#VALUE!</v>
      </c>
      <c r="N9" s="16" t="str">
        <f t="shared" si="5"/>
        <v>BAJO</v>
      </c>
      <c r="O9" s="16"/>
      <c r="P9" s="8"/>
      <c r="Q9" s="7"/>
      <c r="R9" s="7"/>
      <c r="S9" s="3"/>
      <c r="T9" s="3"/>
      <c r="U9" s="5"/>
      <c r="V9" s="3"/>
      <c r="W9" s="3"/>
      <c r="X9" s="161"/>
      <c r="Y9" s="60" t="s">
        <v>65</v>
      </c>
      <c r="Z9" s="67">
        <v>0.3</v>
      </c>
      <c r="AA9" s="52">
        <f>+$Z$9*AA11</f>
        <v>1.4999999999999999E-2</v>
      </c>
      <c r="AB9" s="56">
        <f t="shared" ref="AB9:AE9" si="11">+$Z$9*AB11</f>
        <v>0.03</v>
      </c>
      <c r="AC9" s="56">
        <f t="shared" si="11"/>
        <v>0.06</v>
      </c>
      <c r="AD9" s="54">
        <f t="shared" si="11"/>
        <v>0.12</v>
      </c>
      <c r="AE9" s="53">
        <f t="shared" si="11"/>
        <v>0.24</v>
      </c>
      <c r="AF9" s="59"/>
      <c r="AG9" s="53">
        <f>+$AL$9*AG11</f>
        <v>0.24</v>
      </c>
      <c r="AH9" s="54">
        <f t="shared" ref="AH9:AK9" si="12">+$AL$9*AH11</f>
        <v>0.12</v>
      </c>
      <c r="AI9" s="56">
        <f t="shared" si="12"/>
        <v>0.06</v>
      </c>
      <c r="AJ9" s="56">
        <f t="shared" si="12"/>
        <v>0.03</v>
      </c>
      <c r="AK9" s="52">
        <f t="shared" si="12"/>
        <v>1.4999999999999999E-2</v>
      </c>
      <c r="AL9" s="66">
        <v>0.3</v>
      </c>
      <c r="AM9" s="65" t="s">
        <v>65</v>
      </c>
      <c r="AN9" s="15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row>
    <row r="10" spans="1:73" s="6" customFormat="1" ht="39" customHeight="1" x14ac:dyDescent="0.3">
      <c r="A10" s="3"/>
      <c r="B10" s="16" t="s">
        <v>116</v>
      </c>
      <c r="C10" s="16"/>
      <c r="D10" s="15" t="s">
        <v>166</v>
      </c>
      <c r="E10" s="15"/>
      <c r="F10" s="47" t="s">
        <v>167</v>
      </c>
      <c r="G10" s="16" t="s">
        <v>52</v>
      </c>
      <c r="H10" s="38" t="str">
        <f t="shared" si="0"/>
        <v/>
      </c>
      <c r="I10" s="21" t="s">
        <v>159</v>
      </c>
      <c r="J10" s="38" t="str">
        <f t="shared" si="1"/>
        <v/>
      </c>
      <c r="K10" s="38">
        <f t="shared" si="2"/>
        <v>0.3</v>
      </c>
      <c r="L10" s="16" t="e">
        <f t="shared" ref="L10" si="13">+H10*K10</f>
        <v>#VALUE!</v>
      </c>
      <c r="M10" s="16" t="e">
        <f t="shared" ref="M10" si="14">+H10*K10</f>
        <v>#VALUE!</v>
      </c>
      <c r="N10" s="16" t="e">
        <f t="shared" si="5"/>
        <v>#VALUE!</v>
      </c>
      <c r="O10" s="16"/>
      <c r="P10" s="8"/>
      <c r="Q10" s="7"/>
      <c r="R10" s="7"/>
      <c r="S10" s="3"/>
      <c r="T10" s="3"/>
      <c r="U10" s="3"/>
      <c r="V10" s="3"/>
      <c r="W10" s="3"/>
      <c r="X10" s="162"/>
      <c r="Y10" s="60" t="s">
        <v>76</v>
      </c>
      <c r="Z10" s="67">
        <v>0.1</v>
      </c>
      <c r="AA10" s="52">
        <f>+$Z$10*AA11</f>
        <v>5.000000000000001E-3</v>
      </c>
      <c r="AB10" s="52">
        <f t="shared" ref="AB10:AE10" si="15">+$Z$10*AB11</f>
        <v>1.0000000000000002E-2</v>
      </c>
      <c r="AC10" s="52">
        <f t="shared" si="15"/>
        <v>2.0000000000000004E-2</v>
      </c>
      <c r="AD10" s="52">
        <f t="shared" si="15"/>
        <v>4.0000000000000008E-2</v>
      </c>
      <c r="AE10" s="56">
        <f t="shared" si="15"/>
        <v>8.0000000000000016E-2</v>
      </c>
      <c r="AF10" s="55"/>
      <c r="AG10" s="56">
        <f>+$AL$10*AG11</f>
        <v>8.0000000000000016E-2</v>
      </c>
      <c r="AH10" s="52">
        <f t="shared" ref="AH10:AK10" si="16">+$AL$10*AH11</f>
        <v>4.0000000000000008E-2</v>
      </c>
      <c r="AI10" s="52">
        <f t="shared" si="16"/>
        <v>2.0000000000000004E-2</v>
      </c>
      <c r="AJ10" s="52">
        <f t="shared" si="16"/>
        <v>1.0000000000000002E-2</v>
      </c>
      <c r="AK10" s="52">
        <f t="shared" si="16"/>
        <v>5.000000000000001E-3</v>
      </c>
      <c r="AL10" s="66">
        <v>0.1</v>
      </c>
      <c r="AM10" s="65" t="s">
        <v>76</v>
      </c>
      <c r="AN10" s="154"/>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row>
    <row r="11" spans="1:73" s="6" customFormat="1" ht="23.9" customHeight="1" x14ac:dyDescent="0.3">
      <c r="A11" s="3"/>
      <c r="B11" s="16" t="s">
        <v>121</v>
      </c>
      <c r="C11" s="16"/>
      <c r="D11" s="15" t="s">
        <v>168</v>
      </c>
      <c r="E11" s="15"/>
      <c r="F11" s="47" t="s">
        <v>169</v>
      </c>
      <c r="G11" s="16" t="s">
        <v>170</v>
      </c>
      <c r="H11" s="38" t="str">
        <f t="shared" si="0"/>
        <v/>
      </c>
      <c r="I11" s="21" t="s">
        <v>171</v>
      </c>
      <c r="J11" s="38" t="str">
        <f t="shared" si="1"/>
        <v/>
      </c>
      <c r="K11" s="38">
        <f t="shared" si="2"/>
        <v>0.3</v>
      </c>
      <c r="L11" s="16" t="e">
        <f t="shared" si="3"/>
        <v>#VALUE!</v>
      </c>
      <c r="M11" s="16" t="e">
        <f t="shared" si="4"/>
        <v>#VALUE!</v>
      </c>
      <c r="N11" s="16" t="e">
        <f t="shared" si="5"/>
        <v>#VALUE!</v>
      </c>
      <c r="O11" s="16"/>
      <c r="P11" s="8"/>
      <c r="Q11" s="7"/>
      <c r="R11" s="7"/>
      <c r="S11" s="3"/>
      <c r="T11" s="3"/>
      <c r="U11" s="3"/>
      <c r="V11" s="3"/>
      <c r="W11" s="3"/>
      <c r="X11" s="3"/>
      <c r="Y11" s="3"/>
      <c r="Z11" s="3"/>
      <c r="AA11" s="61">
        <v>0.05</v>
      </c>
      <c r="AB11" s="61">
        <v>0.1</v>
      </c>
      <c r="AC11" s="61">
        <v>0.2</v>
      </c>
      <c r="AD11" s="61">
        <v>0.4</v>
      </c>
      <c r="AE11" s="61">
        <v>0.8</v>
      </c>
      <c r="AF11" s="61"/>
      <c r="AG11" s="61">
        <v>0.8</v>
      </c>
      <c r="AH11" s="61">
        <v>0.4</v>
      </c>
      <c r="AI11" s="61">
        <v>0.2</v>
      </c>
      <c r="AJ11" s="61">
        <v>0.1</v>
      </c>
      <c r="AK11" s="61">
        <v>0.05</v>
      </c>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row>
    <row r="12" spans="1:73" s="6" customFormat="1" ht="25.5" customHeight="1" x14ac:dyDescent="0.35">
      <c r="A12" s="3"/>
      <c r="B12" s="16" t="s">
        <v>127</v>
      </c>
      <c r="C12" s="16"/>
      <c r="D12" s="15" t="s">
        <v>172</v>
      </c>
      <c r="E12" s="15"/>
      <c r="F12" s="47" t="s">
        <v>173</v>
      </c>
      <c r="G12" s="16" t="s">
        <v>162</v>
      </c>
      <c r="H12" s="38" t="str">
        <f t="shared" si="0"/>
        <v/>
      </c>
      <c r="I12" s="21" t="s">
        <v>174</v>
      </c>
      <c r="J12" s="38" t="str">
        <f t="shared" si="1"/>
        <v/>
      </c>
      <c r="K12" s="38">
        <f t="shared" si="2"/>
        <v>0.3</v>
      </c>
      <c r="L12" s="16" t="e">
        <f t="shared" si="3"/>
        <v>#VALUE!</v>
      </c>
      <c r="M12" s="16" t="e">
        <f t="shared" si="4"/>
        <v>#VALUE!</v>
      </c>
      <c r="N12" s="16" t="e">
        <f t="shared" si="5"/>
        <v>#VALUE!</v>
      </c>
      <c r="O12" s="16"/>
      <c r="P12" s="8"/>
      <c r="Q12" s="7"/>
      <c r="R12" s="7"/>
      <c r="S12" s="3"/>
      <c r="T12" s="3"/>
      <c r="U12" s="3"/>
      <c r="V12" s="3"/>
      <c r="W12" s="3"/>
      <c r="X12" s="22"/>
      <c r="Y12" s="22"/>
      <c r="Z12" s="3"/>
      <c r="AA12" s="62" t="s">
        <v>30</v>
      </c>
      <c r="AB12" s="62" t="s">
        <v>42</v>
      </c>
      <c r="AC12" s="63" t="s">
        <v>52</v>
      </c>
      <c r="AD12" s="62" t="s">
        <v>64</v>
      </c>
      <c r="AE12" s="62" t="s">
        <v>59</v>
      </c>
      <c r="AF12" s="62"/>
      <c r="AG12" s="62" t="s">
        <v>31</v>
      </c>
      <c r="AH12" s="62" t="s">
        <v>43</v>
      </c>
      <c r="AI12" s="62" t="s">
        <v>53</v>
      </c>
      <c r="AJ12" s="62" t="s">
        <v>65</v>
      </c>
      <c r="AK12" s="62" t="s">
        <v>76</v>
      </c>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row>
    <row r="13" spans="1:73" s="6" customFormat="1" ht="36" customHeight="1" x14ac:dyDescent="0.25">
      <c r="A13" s="3"/>
      <c r="B13" s="16" t="s">
        <v>132</v>
      </c>
      <c r="C13" s="16"/>
      <c r="D13" s="16"/>
      <c r="E13" s="16"/>
      <c r="F13" s="21" t="s">
        <v>175</v>
      </c>
      <c r="G13" s="16"/>
      <c r="H13" s="38" t="str">
        <f t="shared" si="0"/>
        <v/>
      </c>
      <c r="I13" s="21" t="s">
        <v>159</v>
      </c>
      <c r="J13" s="38" t="str">
        <f t="shared" si="1"/>
        <v/>
      </c>
      <c r="K13" s="38">
        <f t="shared" si="2"/>
        <v>0.3</v>
      </c>
      <c r="L13" s="16" t="e">
        <f t="shared" si="3"/>
        <v>#VALUE!</v>
      </c>
      <c r="M13" s="16" t="e">
        <f t="shared" si="4"/>
        <v>#VALUE!</v>
      </c>
      <c r="N13" s="16" t="e">
        <f t="shared" si="5"/>
        <v>#VALUE!</v>
      </c>
      <c r="O13" s="16"/>
      <c r="P13" s="8"/>
      <c r="Q13" s="7"/>
      <c r="R13" s="7"/>
      <c r="S13" s="3"/>
      <c r="T13" s="3"/>
      <c r="U13" s="3"/>
      <c r="V13" s="3"/>
      <c r="W13" s="3"/>
      <c r="X13" s="3"/>
      <c r="Y13" s="3"/>
      <c r="Z13" s="3"/>
      <c r="AA13" s="155" t="s">
        <v>176</v>
      </c>
      <c r="AB13" s="156"/>
      <c r="AC13" s="156"/>
      <c r="AD13" s="156"/>
      <c r="AE13" s="157"/>
      <c r="AF13" s="64"/>
      <c r="AG13" s="155" t="s">
        <v>177</v>
      </c>
      <c r="AH13" s="156"/>
      <c r="AI13" s="156"/>
      <c r="AJ13" s="156"/>
      <c r="AK13" s="157"/>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row>
    <row r="14" spans="1:73" s="3" customFormat="1" ht="36" customHeight="1" x14ac:dyDescent="0.25">
      <c r="B14" s="23"/>
      <c r="C14" s="23"/>
      <c r="D14" s="23"/>
      <c r="E14" s="23"/>
      <c r="F14" s="40"/>
      <c r="G14" s="23"/>
      <c r="H14" s="33"/>
      <c r="I14" s="24"/>
      <c r="J14" s="33"/>
      <c r="K14" s="25"/>
      <c r="L14" s="23"/>
      <c r="M14" s="23"/>
      <c r="N14" s="23"/>
      <c r="O14" s="45"/>
    </row>
    <row r="15" spans="1:73" ht="18.75" customHeight="1" x14ac:dyDescent="0.35">
      <c r="H15" s="15"/>
      <c r="I15" s="9"/>
      <c r="J15" s="15"/>
      <c r="K15" s="15"/>
      <c r="L15" s="1" t="e">
        <f>+J10*K10</f>
        <v>#VALUE!</v>
      </c>
      <c r="M15" s="1"/>
      <c r="N15" s="1"/>
      <c r="O15" s="44"/>
      <c r="AA15" s="69"/>
      <c r="AB15" s="14" t="s">
        <v>32</v>
      </c>
      <c r="AD15" s="68"/>
      <c r="AE15" s="14" t="s">
        <v>44</v>
      </c>
      <c r="AH15" s="70"/>
      <c r="AI15" s="14" t="s">
        <v>54</v>
      </c>
      <c r="AK15" s="71"/>
      <c r="AL15" s="14" t="s">
        <v>66</v>
      </c>
    </row>
    <row r="16" spans="1:73" s="1" customFormat="1" ht="50" x14ac:dyDescent="0.35">
      <c r="B16" s="17"/>
      <c r="C16" s="15" t="s">
        <v>164</v>
      </c>
      <c r="D16" s="17"/>
      <c r="E16" s="17"/>
      <c r="F16" s="47" t="s">
        <v>165</v>
      </c>
      <c r="G16" s="14"/>
      <c r="H16" s="15"/>
      <c r="J16" s="15"/>
      <c r="K16" s="15"/>
      <c r="O16" s="44"/>
    </row>
    <row r="17" spans="2:37" s="1" customFormat="1" ht="84" hidden="1" x14ac:dyDescent="0.35">
      <c r="B17" s="17"/>
      <c r="C17" s="15" t="s">
        <v>166</v>
      </c>
      <c r="D17" s="17"/>
      <c r="E17" s="17"/>
      <c r="F17" s="47" t="s">
        <v>167</v>
      </c>
      <c r="G17" s="14"/>
      <c r="H17" s="15"/>
      <c r="J17" s="15"/>
      <c r="K17" s="15"/>
      <c r="O17" s="44"/>
      <c r="V17" s="34" t="s">
        <v>0</v>
      </c>
      <c r="W17" s="34" t="s">
        <v>178</v>
      </c>
      <c r="X17" s="34" t="s">
        <v>3</v>
      </c>
      <c r="Y17" s="34" t="s">
        <v>4</v>
      </c>
      <c r="Z17" s="19" t="s">
        <v>37</v>
      </c>
      <c r="AA17" s="20"/>
      <c r="AB17" s="35" t="s">
        <v>5</v>
      </c>
      <c r="AC17" s="36"/>
      <c r="AD17" s="34" t="s">
        <v>6</v>
      </c>
      <c r="AE17" s="13" t="s">
        <v>7</v>
      </c>
      <c r="AF17" s="58"/>
      <c r="AG17" s="13" t="s">
        <v>8</v>
      </c>
      <c r="AH17" s="19" t="s">
        <v>9</v>
      </c>
      <c r="AI17" s="20"/>
      <c r="AJ17" s="34" t="s">
        <v>10</v>
      </c>
      <c r="AK17" s="34" t="s">
        <v>11</v>
      </c>
    </row>
    <row r="18" spans="2:37" s="1" customFormat="1" ht="50" hidden="1" x14ac:dyDescent="0.35">
      <c r="B18" s="17"/>
      <c r="C18" s="15" t="s">
        <v>168</v>
      </c>
      <c r="D18" s="17"/>
      <c r="E18" s="17"/>
      <c r="F18" s="47" t="s">
        <v>169</v>
      </c>
      <c r="G18" s="14"/>
      <c r="H18" s="15"/>
      <c r="J18" s="15"/>
      <c r="K18" s="15"/>
      <c r="O18" s="44"/>
      <c r="V18" s="27" t="s">
        <v>27</v>
      </c>
      <c r="W18" s="28" t="s">
        <v>151</v>
      </c>
      <c r="X18" s="29"/>
      <c r="Y18" s="29"/>
      <c r="Z18" s="5" t="s">
        <v>30</v>
      </c>
      <c r="AA18" s="23">
        <f>+AA11</f>
        <v>0.05</v>
      </c>
      <c r="AB18" s="3" t="s">
        <v>31</v>
      </c>
      <c r="AC18" s="3">
        <v>0.9</v>
      </c>
      <c r="AD18" s="30"/>
      <c r="AE18" s="37">
        <v>0.19</v>
      </c>
      <c r="AF18" s="37"/>
      <c r="AG18" s="30" t="s">
        <v>32</v>
      </c>
      <c r="AH18" s="31" t="s">
        <v>179</v>
      </c>
      <c r="AI18" s="30" t="s">
        <v>34</v>
      </c>
      <c r="AJ18" s="32"/>
      <c r="AK18" s="32"/>
    </row>
    <row r="19" spans="2:37" s="1" customFormat="1" ht="62.5" hidden="1" x14ac:dyDescent="0.35">
      <c r="B19" s="17"/>
      <c r="C19" s="15" t="s">
        <v>172</v>
      </c>
      <c r="D19" s="17"/>
      <c r="E19" s="17"/>
      <c r="F19" s="47" t="s">
        <v>173</v>
      </c>
      <c r="G19" s="14"/>
      <c r="H19" s="15"/>
      <c r="I19" s="9"/>
      <c r="J19" s="15"/>
      <c r="K19" s="15"/>
      <c r="O19" s="44"/>
      <c r="V19" s="27" t="s">
        <v>39</v>
      </c>
      <c r="W19" s="28" t="s">
        <v>180</v>
      </c>
      <c r="X19" s="29"/>
      <c r="Y19" s="29"/>
      <c r="Z19" s="5" t="s">
        <v>42</v>
      </c>
      <c r="AA19" s="23">
        <f>+AB11</f>
        <v>0.1</v>
      </c>
      <c r="AB19" s="3" t="s">
        <v>43</v>
      </c>
      <c r="AC19" s="3">
        <v>0.7</v>
      </c>
      <c r="AD19" s="30"/>
      <c r="AE19" s="37">
        <v>0.38</v>
      </c>
      <c r="AF19" s="37"/>
      <c r="AG19" s="30" t="s">
        <v>44</v>
      </c>
      <c r="AH19" s="31" t="s">
        <v>181</v>
      </c>
      <c r="AI19" s="30" t="s">
        <v>46</v>
      </c>
      <c r="AJ19" s="32"/>
      <c r="AK19" s="32"/>
    </row>
    <row r="20" spans="2:37" s="1" customFormat="1" hidden="1" x14ac:dyDescent="0.35">
      <c r="B20" s="17"/>
      <c r="C20" s="15"/>
      <c r="D20" s="17"/>
      <c r="E20" s="17"/>
      <c r="F20" s="47"/>
      <c r="G20" s="14"/>
      <c r="H20" s="15"/>
      <c r="I20" s="9"/>
      <c r="J20" s="15"/>
      <c r="K20" s="15"/>
      <c r="O20" s="44"/>
      <c r="V20" s="27"/>
      <c r="W20" s="28" t="s">
        <v>168</v>
      </c>
      <c r="X20" s="27"/>
      <c r="Y20" s="27"/>
      <c r="Z20" s="51" t="s">
        <v>52</v>
      </c>
      <c r="AA20" s="23">
        <f>+AC11</f>
        <v>0.2</v>
      </c>
      <c r="AB20" s="3" t="s">
        <v>53</v>
      </c>
      <c r="AC20" s="3">
        <v>0.5</v>
      </c>
      <c r="AD20" s="30"/>
      <c r="AE20" s="37">
        <v>0.56999999999999995</v>
      </c>
      <c r="AF20" s="37"/>
      <c r="AG20" s="30" t="s">
        <v>54</v>
      </c>
      <c r="AH20" s="31" t="s">
        <v>182</v>
      </c>
      <c r="AI20" s="31" t="s">
        <v>56</v>
      </c>
      <c r="AJ20" s="30"/>
      <c r="AK20" s="30"/>
    </row>
    <row r="21" spans="2:37" s="1" customFormat="1" hidden="1" x14ac:dyDescent="0.35">
      <c r="B21" s="17"/>
      <c r="C21" s="15"/>
      <c r="D21" s="17"/>
      <c r="E21" s="17"/>
      <c r="F21" s="47"/>
      <c r="G21" s="14"/>
      <c r="H21" s="15"/>
      <c r="I21" s="9"/>
      <c r="J21" s="15"/>
      <c r="K21" s="15"/>
      <c r="O21" s="44"/>
      <c r="V21" s="27"/>
      <c r="W21" s="28" t="s">
        <v>183</v>
      </c>
      <c r="X21" s="27"/>
      <c r="Y21" s="27"/>
      <c r="Z21" s="5" t="s">
        <v>64</v>
      </c>
      <c r="AA21" s="23">
        <f>+AD11</f>
        <v>0.4</v>
      </c>
      <c r="AB21" s="3" t="s">
        <v>65</v>
      </c>
      <c r="AC21" s="3">
        <v>0.3</v>
      </c>
      <c r="AD21" s="30"/>
      <c r="AE21" s="37">
        <v>0.1</v>
      </c>
      <c r="AF21" s="37"/>
      <c r="AG21" s="30" t="s">
        <v>66</v>
      </c>
      <c r="AH21" s="31" t="s">
        <v>184</v>
      </c>
      <c r="AI21" s="31" t="s">
        <v>68</v>
      </c>
      <c r="AJ21" s="30"/>
      <c r="AK21" s="30"/>
    </row>
    <row r="22" spans="2:37" s="1" customFormat="1" hidden="1" x14ac:dyDescent="0.35">
      <c r="B22" s="17"/>
      <c r="C22" s="15"/>
      <c r="D22" s="17"/>
      <c r="E22" s="17"/>
      <c r="F22" s="47"/>
      <c r="G22" s="14"/>
      <c r="H22" s="15"/>
      <c r="I22" s="9"/>
      <c r="J22" s="15"/>
      <c r="K22" s="15"/>
      <c r="O22" s="44"/>
      <c r="V22" s="29"/>
      <c r="W22" s="28" t="s">
        <v>185</v>
      </c>
      <c r="X22" s="29"/>
      <c r="Y22" s="29"/>
      <c r="Z22" s="5" t="s">
        <v>59</v>
      </c>
      <c r="AA22" s="23">
        <f>+AE11</f>
        <v>0.8</v>
      </c>
      <c r="AB22" s="3" t="s">
        <v>76</v>
      </c>
      <c r="AC22" s="3">
        <v>0.1</v>
      </c>
      <c r="AD22" s="30"/>
      <c r="AG22" s="30"/>
      <c r="AH22" s="30"/>
      <c r="AI22" s="7" t="s">
        <v>77</v>
      </c>
      <c r="AJ22" s="32"/>
      <c r="AK22" s="32"/>
    </row>
    <row r="23" spans="2:37" s="1" customFormat="1" hidden="1" x14ac:dyDescent="0.35">
      <c r="B23" s="17"/>
      <c r="C23" s="15"/>
      <c r="D23" s="17"/>
      <c r="E23" s="17"/>
      <c r="F23" s="49" t="s">
        <v>186</v>
      </c>
      <c r="G23" s="14"/>
      <c r="H23" s="15"/>
      <c r="I23" s="9"/>
      <c r="J23" s="15"/>
      <c r="K23" s="15"/>
      <c r="O23" s="44"/>
      <c r="V23" s="29"/>
      <c r="W23" s="28" t="s">
        <v>156</v>
      </c>
      <c r="X23" s="29"/>
      <c r="Y23" s="29"/>
      <c r="AA23" s="30"/>
      <c r="AB23" s="30"/>
      <c r="AC23" s="30"/>
      <c r="AD23" s="30"/>
      <c r="AG23" s="30"/>
      <c r="AH23" s="30"/>
      <c r="AJ23" s="32"/>
      <c r="AK23" s="32"/>
    </row>
    <row r="24" spans="2:37" s="1" customFormat="1" hidden="1" x14ac:dyDescent="0.35">
      <c r="B24" s="17"/>
      <c r="C24" s="15"/>
      <c r="D24" s="17"/>
      <c r="E24" s="17"/>
      <c r="F24" s="49" t="s">
        <v>187</v>
      </c>
      <c r="G24" s="14"/>
      <c r="H24" s="15"/>
      <c r="I24" s="9"/>
      <c r="J24" s="15"/>
      <c r="K24" s="15"/>
      <c r="O24" s="44"/>
      <c r="V24" s="26"/>
      <c r="W24" s="28"/>
      <c r="X24" s="26"/>
      <c r="Y24" s="26"/>
    </row>
    <row r="25" spans="2:37" s="1" customFormat="1" hidden="1" x14ac:dyDescent="0.35">
      <c r="B25" s="17"/>
      <c r="C25" s="15"/>
      <c r="D25" s="17"/>
      <c r="E25" s="17"/>
      <c r="F25" s="49" t="s">
        <v>188</v>
      </c>
      <c r="G25" s="14"/>
      <c r="H25" s="15"/>
      <c r="I25" s="9"/>
      <c r="J25" s="15"/>
      <c r="K25" s="15"/>
      <c r="O25" s="44"/>
      <c r="V25" s="9"/>
      <c r="W25" s="9"/>
      <c r="X25" s="9"/>
      <c r="Y25" s="40"/>
      <c r="Z25" s="9"/>
      <c r="AA25" s="9"/>
      <c r="AB25" s="9"/>
      <c r="AC25" s="9"/>
      <c r="AD25" s="9"/>
      <c r="AE25" s="9"/>
      <c r="AF25" s="9"/>
      <c r="AG25" s="9"/>
      <c r="AH25" s="9"/>
      <c r="AI25" s="41"/>
      <c r="AJ25" s="9"/>
      <c r="AK25" s="9"/>
    </row>
    <row r="26" spans="2:37" s="1" customFormat="1" hidden="1" x14ac:dyDescent="0.35">
      <c r="B26" s="17"/>
      <c r="C26" s="15"/>
      <c r="D26" s="17"/>
      <c r="E26" s="17"/>
      <c r="F26" s="49" t="s">
        <v>189</v>
      </c>
      <c r="G26" s="14"/>
      <c r="H26" s="15"/>
      <c r="I26" s="9"/>
      <c r="J26" s="15"/>
      <c r="K26" s="15"/>
      <c r="O26" s="44"/>
    </row>
    <row r="27" spans="2:37" s="1" customFormat="1" hidden="1" x14ac:dyDescent="0.35">
      <c r="B27" s="17"/>
      <c r="C27" s="15"/>
      <c r="D27" s="17"/>
      <c r="E27" s="17"/>
      <c r="F27" s="49" t="s">
        <v>190</v>
      </c>
      <c r="G27" s="14"/>
      <c r="H27" s="15"/>
      <c r="I27" s="9"/>
      <c r="J27" s="15"/>
      <c r="K27" s="15"/>
      <c r="O27" s="44"/>
    </row>
    <row r="28" spans="2:37" s="1" customFormat="1" hidden="1" x14ac:dyDescent="0.35">
      <c r="B28" s="17"/>
      <c r="C28" s="15"/>
      <c r="D28" s="17"/>
      <c r="E28" s="17"/>
      <c r="F28" s="49" t="s">
        <v>191</v>
      </c>
      <c r="G28" s="14"/>
      <c r="H28" s="15"/>
      <c r="I28" s="9"/>
      <c r="J28" s="15"/>
      <c r="K28" s="15"/>
      <c r="O28" s="44"/>
    </row>
    <row r="29" spans="2:37" s="1" customFormat="1" hidden="1" x14ac:dyDescent="0.35">
      <c r="B29" s="17"/>
      <c r="C29" s="15"/>
      <c r="D29" s="17"/>
      <c r="E29" s="17"/>
      <c r="F29" s="49"/>
      <c r="G29" s="14"/>
      <c r="H29" s="15"/>
      <c r="I29" s="9"/>
      <c r="J29" s="15"/>
      <c r="K29" s="15"/>
      <c r="O29" s="44"/>
    </row>
    <row r="30" spans="2:37" s="1" customFormat="1" hidden="1" x14ac:dyDescent="0.35">
      <c r="B30" s="17"/>
      <c r="C30" s="15"/>
      <c r="D30" s="17"/>
      <c r="E30" s="17"/>
      <c r="F30" s="49"/>
      <c r="G30" s="14"/>
      <c r="H30" s="15"/>
      <c r="I30" s="9"/>
      <c r="J30" s="15"/>
      <c r="K30" s="15"/>
      <c r="O30" s="44"/>
    </row>
    <row r="31" spans="2:37" s="1" customFormat="1" hidden="1" x14ac:dyDescent="0.35">
      <c r="B31" s="17"/>
      <c r="C31" s="15"/>
      <c r="D31" s="17"/>
      <c r="E31" s="17"/>
      <c r="F31" s="49"/>
      <c r="G31" s="14"/>
      <c r="H31" s="15"/>
      <c r="I31" s="9"/>
      <c r="J31" s="15"/>
      <c r="K31" s="15"/>
      <c r="O31" s="44"/>
    </row>
    <row r="32" spans="2:37" s="1" customFormat="1" hidden="1" x14ac:dyDescent="0.35">
      <c r="B32" s="17"/>
      <c r="C32" s="15"/>
      <c r="D32" s="17"/>
      <c r="E32" s="17"/>
      <c r="F32" s="49"/>
      <c r="G32" s="14"/>
      <c r="H32" s="15"/>
      <c r="I32" s="9"/>
      <c r="J32" s="15"/>
      <c r="K32" s="15"/>
      <c r="O32" s="44"/>
    </row>
    <row r="33" spans="2:15" s="1" customFormat="1" hidden="1" x14ac:dyDescent="0.35">
      <c r="B33" s="17"/>
      <c r="C33" s="15"/>
      <c r="D33" s="17"/>
      <c r="E33" s="17"/>
      <c r="F33" s="49" t="s">
        <v>192</v>
      </c>
      <c r="G33" s="14"/>
      <c r="H33" s="15"/>
      <c r="I33" s="9"/>
      <c r="J33" s="15"/>
      <c r="K33" s="15"/>
      <c r="O33" s="44"/>
    </row>
    <row r="34" spans="2:15" s="1" customFormat="1" ht="36" hidden="1" customHeight="1" x14ac:dyDescent="0.35">
      <c r="B34" s="17"/>
      <c r="C34" s="15"/>
      <c r="D34" s="17"/>
      <c r="E34" s="17"/>
      <c r="F34" s="50" t="s">
        <v>193</v>
      </c>
      <c r="G34" s="14"/>
      <c r="H34" s="15"/>
      <c r="I34" s="9"/>
      <c r="J34" s="15"/>
      <c r="K34" s="15"/>
      <c r="O34" s="44"/>
    </row>
    <row r="35" spans="2:15" s="1" customFormat="1" ht="36" hidden="1" customHeight="1" x14ac:dyDescent="0.35">
      <c r="B35" s="17"/>
      <c r="C35" s="15" t="s">
        <v>172</v>
      </c>
      <c r="D35" s="17" t="s">
        <v>194</v>
      </c>
      <c r="E35" s="17"/>
      <c r="F35" s="50" t="s">
        <v>195</v>
      </c>
      <c r="G35" s="14"/>
      <c r="H35" s="15"/>
      <c r="I35" s="9"/>
      <c r="J35" s="15"/>
      <c r="K35" s="15"/>
      <c r="O35" s="44"/>
    </row>
    <row r="36" spans="2:15" s="1" customFormat="1" ht="36" customHeight="1" x14ac:dyDescent="0.35">
      <c r="B36" s="17"/>
      <c r="C36" s="15"/>
      <c r="D36" s="17"/>
      <c r="E36" s="17"/>
      <c r="F36" s="50" t="s">
        <v>196</v>
      </c>
      <c r="G36" s="14"/>
      <c r="H36" s="15"/>
      <c r="I36" s="9"/>
      <c r="J36" s="15"/>
      <c r="K36" s="15"/>
      <c r="O36" s="44"/>
    </row>
    <row r="37" spans="2:15" s="1" customFormat="1" ht="41.15" customHeight="1" x14ac:dyDescent="0.35">
      <c r="B37" s="17"/>
      <c r="C37" s="15"/>
      <c r="D37" s="17"/>
      <c r="E37" s="17"/>
      <c r="F37" s="50" t="s">
        <v>197</v>
      </c>
      <c r="G37" s="14"/>
      <c r="H37" s="15"/>
      <c r="I37" s="9"/>
      <c r="J37" s="15"/>
      <c r="K37" s="15"/>
      <c r="O37" s="44"/>
    </row>
    <row r="38" spans="2:15" s="1" customFormat="1" ht="45" customHeight="1" x14ac:dyDescent="0.35">
      <c r="B38" s="17"/>
      <c r="C38" s="15"/>
      <c r="D38" s="17" t="s">
        <v>198</v>
      </c>
      <c r="E38" s="17"/>
      <c r="F38" s="50" t="s">
        <v>199</v>
      </c>
      <c r="G38" s="14"/>
      <c r="H38" s="15"/>
      <c r="I38" s="9"/>
      <c r="J38" s="15"/>
      <c r="K38" s="15"/>
      <c r="O38" s="44"/>
    </row>
    <row r="39" spans="2:15" s="1" customFormat="1" ht="50" x14ac:dyDescent="0.35">
      <c r="B39" s="17" t="s">
        <v>39</v>
      </c>
      <c r="C39" s="15"/>
      <c r="D39" s="17"/>
      <c r="E39" s="17"/>
      <c r="F39" s="50" t="s">
        <v>200</v>
      </c>
      <c r="G39" s="14"/>
      <c r="H39" s="15"/>
      <c r="I39" s="9"/>
      <c r="J39" s="15"/>
      <c r="K39" s="15"/>
      <c r="O39" s="44"/>
    </row>
    <row r="40" spans="2:15" s="1" customFormat="1" x14ac:dyDescent="0.35">
      <c r="B40" s="17" t="s">
        <v>39</v>
      </c>
      <c r="C40" s="15"/>
      <c r="D40" s="17"/>
      <c r="E40" s="17"/>
      <c r="F40" s="50"/>
      <c r="G40" s="14"/>
      <c r="H40" s="15"/>
      <c r="I40" s="9"/>
      <c r="J40" s="15"/>
      <c r="K40" s="15"/>
      <c r="O40" s="44"/>
    </row>
    <row r="41" spans="2:15" s="1" customFormat="1" ht="30" x14ac:dyDescent="0.35">
      <c r="B41" s="17" t="s">
        <v>39</v>
      </c>
      <c r="C41" s="15"/>
      <c r="D41" s="17"/>
      <c r="E41" s="17"/>
      <c r="F41" s="50" t="s">
        <v>201</v>
      </c>
      <c r="G41" s="14"/>
      <c r="H41" s="15"/>
      <c r="I41" s="9"/>
      <c r="J41" s="15"/>
      <c r="K41" s="15"/>
      <c r="O41" s="44"/>
    </row>
    <row r="42" spans="2:15" s="1" customFormat="1" ht="43.5" x14ac:dyDescent="0.35">
      <c r="B42" s="17" t="s">
        <v>39</v>
      </c>
      <c r="C42" s="15"/>
      <c r="D42" s="17"/>
      <c r="E42" s="17"/>
      <c r="F42" s="49" t="s">
        <v>202</v>
      </c>
      <c r="G42" s="14"/>
      <c r="H42" s="15"/>
      <c r="I42" s="9"/>
      <c r="J42" s="15"/>
      <c r="K42" s="15"/>
      <c r="O42" s="44"/>
    </row>
    <row r="43" spans="2:15" s="1" customFormat="1" ht="116" x14ac:dyDescent="0.35">
      <c r="B43" s="17"/>
      <c r="C43" s="15"/>
      <c r="D43" s="17"/>
      <c r="E43" s="17"/>
      <c r="F43" s="49" t="s">
        <v>203</v>
      </c>
      <c r="G43" s="14"/>
      <c r="H43" s="15"/>
      <c r="I43" s="9"/>
      <c r="J43" s="15"/>
      <c r="K43" s="15"/>
      <c r="O43" s="44"/>
    </row>
    <row r="44" spans="2:15" s="1" customFormat="1" ht="116" x14ac:dyDescent="0.35">
      <c r="B44" s="17"/>
      <c r="C44" s="15"/>
      <c r="D44" s="17"/>
      <c r="E44" s="17"/>
      <c r="F44" s="49" t="s">
        <v>204</v>
      </c>
      <c r="G44" s="14"/>
      <c r="H44" s="15"/>
      <c r="I44" s="9"/>
      <c r="J44" s="15"/>
      <c r="K44" s="15"/>
      <c r="O44" s="44"/>
    </row>
    <row r="45" spans="2:15" s="1" customFormat="1" x14ac:dyDescent="0.35">
      <c r="B45" s="17"/>
      <c r="C45" s="15"/>
      <c r="D45" s="17"/>
      <c r="E45" s="17"/>
      <c r="F45" s="49"/>
      <c r="G45" s="14"/>
      <c r="H45" s="15"/>
      <c r="I45" s="9"/>
      <c r="J45" s="15"/>
      <c r="K45" s="15"/>
      <c r="O45" s="44"/>
    </row>
    <row r="46" spans="2:15" s="1" customFormat="1" ht="116" x14ac:dyDescent="0.35">
      <c r="B46" s="17"/>
      <c r="C46" s="15"/>
      <c r="D46" s="17"/>
      <c r="E46" s="17"/>
      <c r="F46" s="49" t="s">
        <v>205</v>
      </c>
      <c r="G46" s="14"/>
      <c r="H46" s="15"/>
      <c r="I46" s="9"/>
      <c r="J46" s="15"/>
      <c r="K46" s="15"/>
      <c r="O46" s="44"/>
    </row>
    <row r="47" spans="2:15" ht="29" x14ac:dyDescent="0.35">
      <c r="F47" s="49" t="s">
        <v>206</v>
      </c>
    </row>
    <row r="48" spans="2:15" ht="58" x14ac:dyDescent="0.35">
      <c r="F48" s="49" t="s">
        <v>207</v>
      </c>
    </row>
    <row r="49" spans="2:9" ht="72.5" x14ac:dyDescent="0.35">
      <c r="F49" s="49" t="s">
        <v>208</v>
      </c>
    </row>
    <row r="50" spans="2:9" ht="72.5" x14ac:dyDescent="0.35">
      <c r="B50" s="17" t="s">
        <v>39</v>
      </c>
      <c r="F50" s="49" t="s">
        <v>209</v>
      </c>
      <c r="I50" s="12" t="s">
        <v>179</v>
      </c>
    </row>
    <row r="52" spans="2:9" ht="101.5" x14ac:dyDescent="0.35">
      <c r="F52" s="49" t="s">
        <v>210</v>
      </c>
    </row>
    <row r="53" spans="2:9" ht="72.5" x14ac:dyDescent="0.35">
      <c r="F53" s="49" t="s">
        <v>211</v>
      </c>
    </row>
    <row r="55" spans="2:9" ht="72.5" x14ac:dyDescent="0.35">
      <c r="F55" s="49" t="s">
        <v>212</v>
      </c>
    </row>
    <row r="56" spans="2:9" ht="101.5" x14ac:dyDescent="0.35">
      <c r="F56" s="49" t="s">
        <v>213</v>
      </c>
    </row>
    <row r="57" spans="2:9" ht="72.5" x14ac:dyDescent="0.35">
      <c r="F57" s="49" t="s">
        <v>214</v>
      </c>
    </row>
    <row r="58" spans="2:9" ht="72.5" x14ac:dyDescent="0.35">
      <c r="F58" s="49" t="s">
        <v>215</v>
      </c>
    </row>
    <row r="59" spans="2:9" ht="72.5" x14ac:dyDescent="0.35">
      <c r="F59" s="49" t="s">
        <v>216</v>
      </c>
      <c r="I59" s="12" t="s">
        <v>217</v>
      </c>
    </row>
    <row r="60" spans="2:9" ht="101.5" x14ac:dyDescent="0.35">
      <c r="F60" s="49" t="s">
        <v>218</v>
      </c>
    </row>
  </sheetData>
  <mergeCells count="18">
    <mergeCell ref="B2:B3"/>
    <mergeCell ref="D2:D3"/>
    <mergeCell ref="C2:C3"/>
    <mergeCell ref="R2:R3"/>
    <mergeCell ref="G2:H2"/>
    <mergeCell ref="F2:F3"/>
    <mergeCell ref="M2:N2"/>
    <mergeCell ref="Q2:Q3"/>
    <mergeCell ref="L2:L3"/>
    <mergeCell ref="AN6:AN10"/>
    <mergeCell ref="AG4:AN4"/>
    <mergeCell ref="E2:E3"/>
    <mergeCell ref="X6:X10"/>
    <mergeCell ref="AA13:AE13"/>
    <mergeCell ref="X4:AE4"/>
    <mergeCell ref="AG13:AK13"/>
    <mergeCell ref="I2:K2"/>
    <mergeCell ref="P2:P3"/>
  </mergeCells>
  <conditionalFormatting sqref="H4:H13">
    <cfRule type="iconSet" priority="11">
      <iconSet iconSet="3Symbols" reverse="1">
        <cfvo type="percent" val="0"/>
        <cfvo type="num" val="0.3" gte="0"/>
        <cfvo type="num" val="0.8"/>
      </iconSet>
    </cfRule>
  </conditionalFormatting>
  <conditionalFormatting sqref="H4:H14">
    <cfRule type="iconSet" priority="90">
      <iconSet iconSet="3Symbols" reverse="1">
        <cfvo type="percent" val="0"/>
        <cfvo type="percent" val="20" gte="0"/>
        <cfvo type="percent" val="60" gte="0"/>
      </iconSet>
    </cfRule>
  </conditionalFormatting>
  <conditionalFormatting sqref="I4:J13">
    <cfRule type="cellIs" dxfId="8" priority="44" stopIfTrue="1" operator="equal">
      <formula>$K$4</formula>
    </cfRule>
  </conditionalFormatting>
  <conditionalFormatting sqref="J4:J13">
    <cfRule type="iconSet" priority="2">
      <iconSet iconSet="3Symbols" reverse="1">
        <cfvo type="percent" val="0"/>
        <cfvo type="num" val="0.25" gte="0"/>
        <cfvo type="num" val="0.8"/>
      </iconSet>
    </cfRule>
  </conditionalFormatting>
  <conditionalFormatting sqref="J4:J14">
    <cfRule type="iconSet" priority="3">
      <iconSet iconSet="3Symbols" reverse="1">
        <cfvo type="percent" val="0"/>
        <cfvo type="percent" val="25" gte="0"/>
        <cfvo type="percent" val="60" gte="0"/>
      </iconSet>
    </cfRule>
  </conditionalFormatting>
  <conditionalFormatting sqref="K4:K5">
    <cfRule type="iconSet" priority="95">
      <iconSet iconSet="3Symbols" reverse="1">
        <cfvo type="percent" val="0"/>
        <cfvo type="num" val="0.25" gte="0"/>
        <cfvo type="num" val="0.8"/>
      </iconSet>
    </cfRule>
    <cfRule type="iconSet" priority="96">
      <iconSet iconSet="3Symbols">
        <cfvo type="percent" val="0"/>
        <cfvo type="percent" val="33"/>
        <cfvo type="percent" val="67"/>
      </iconSet>
    </cfRule>
  </conditionalFormatting>
  <conditionalFormatting sqref="K6:K13">
    <cfRule type="iconSet" priority="97">
      <iconSet iconSet="3Symbols" reverse="1">
        <cfvo type="percent" val="0"/>
        <cfvo type="num" val="0.25" gte="0"/>
        <cfvo type="num" val="0.8"/>
      </iconSet>
    </cfRule>
    <cfRule type="iconSet" priority="98">
      <iconSet iconSet="3Symbols">
        <cfvo type="percent" val="0"/>
        <cfvo type="percent" val="33"/>
        <cfvo type="percent" val="67"/>
      </iconSet>
    </cfRule>
  </conditionalFormatting>
  <conditionalFormatting sqref="L4:L9 L11:L13">
    <cfRule type="iconSet" priority="25">
      <iconSet iconSet="4Arrows" reverse="1">
        <cfvo type="percent" val="0"/>
        <cfvo type="num" val="0.16" gte="0"/>
        <cfvo type="num" val="0.32" gte="0"/>
        <cfvo type="num" val="0.48" gte="0"/>
      </iconSet>
    </cfRule>
  </conditionalFormatting>
  <conditionalFormatting sqref="L10">
    <cfRule type="iconSet" priority="1">
      <iconSet iconSet="4Arrows" reverse="1">
        <cfvo type="percent" val="0"/>
        <cfvo type="num" val="0.16" gte="0"/>
        <cfvo type="num" val="0.32" gte="0"/>
        <cfvo type="num" val="0.48" gte="0"/>
      </iconSet>
    </cfRule>
  </conditionalFormatting>
  <conditionalFormatting sqref="N4:N13">
    <cfRule type="cellIs" dxfId="7" priority="112" stopIfTrue="1" operator="equal">
      <formula>$AG$21</formula>
    </cfRule>
    <cfRule type="cellIs" dxfId="6" priority="113" stopIfTrue="1" operator="equal">
      <formula>$AG$20</formula>
    </cfRule>
    <cfRule type="cellIs" dxfId="5" priority="114" stopIfTrue="1" operator="equal">
      <formula>$AG$19</formula>
    </cfRule>
    <cfRule type="cellIs" dxfId="4" priority="115" stopIfTrue="1" operator="equal">
      <formula>$AG$18</formula>
    </cfRule>
    <cfRule type="iconSet" priority="116">
      <iconSet>
        <cfvo type="percent" val="0"/>
        <cfvo type="percent" val="33"/>
        <cfvo type="percent" val="67"/>
      </iconSet>
    </cfRule>
  </conditionalFormatting>
  <conditionalFormatting sqref="N6:N13">
    <cfRule type="cellIs" dxfId="3" priority="117" stopIfTrue="1" operator="equal">
      <formula>$AG$21</formula>
    </cfRule>
    <cfRule type="cellIs" dxfId="2" priority="118" stopIfTrue="1" operator="equal">
      <formula>$AG$20</formula>
    </cfRule>
    <cfRule type="cellIs" dxfId="1" priority="119" stopIfTrue="1" operator="equal">
      <formula>$AG$19</formula>
    </cfRule>
    <cfRule type="cellIs" dxfId="0" priority="120" stopIfTrue="1" operator="equal">
      <formula>$AG$18</formula>
    </cfRule>
    <cfRule type="iconSet" priority="121">
      <iconSet>
        <cfvo type="percent" val="0"/>
        <cfvo type="percent" val="33"/>
        <cfvo type="percent" val="67"/>
      </iconSet>
    </cfRule>
  </conditionalFormatting>
  <dataValidations count="6">
    <dataValidation type="list" allowBlank="1" showInputMessage="1" showErrorMessage="1" sqref="I14" xr:uid="{00000000-0002-0000-0000-000002000000}">
      <formula1>#REF!</formula1>
    </dataValidation>
    <dataValidation type="list" allowBlank="1" showInputMessage="1" showErrorMessage="1" sqref="O4:O13" xr:uid="{00000000-0002-0000-0000-000000000000}">
      <formula1>$AI$18:$AI$22</formula1>
    </dataValidation>
    <dataValidation type="list" allowBlank="1" showInputMessage="1" showErrorMessage="1" sqref="C4:C14" xr:uid="{00000000-0002-0000-0000-000003000000}">
      <formula1>$V$18:$V$19</formula1>
    </dataValidation>
    <dataValidation type="list" allowBlank="1" showInputMessage="1" showErrorMessage="1" sqref="D4:E8 D13:E13" xr:uid="{00000000-0002-0000-0000-000004000000}">
      <formula1>$W$18:$W$24</formula1>
    </dataValidation>
    <dataValidation type="list" allowBlank="1" showInputMessage="1" showErrorMessage="1" sqref="I4:I13" xr:uid="{00000000-0002-0000-0000-000005000000}">
      <formula1>$AB$18:$AB$21</formula1>
    </dataValidation>
    <dataValidation type="list" allowBlank="1" showInputMessage="1" showErrorMessage="1" sqref="G4:G14" xr:uid="{00000000-0002-0000-0000-000001000000}">
      <formula1>$AA$18:$AA$21</formula1>
    </dataValidation>
  </dataValidations>
  <pageMargins left="0.7" right="0.7" top="0.75" bottom="0.75" header="0.3" footer="0.3"/>
  <pageSetup orientation="portrait" horizontalDpi="4294967294" vertic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C9960B2E4446B4ABADE90740F26A40D" ma:contentTypeVersion="18" ma:contentTypeDescription="Crear nuevo documento." ma:contentTypeScope="" ma:versionID="d56683b55eaec4a6a8d91fbf43f33b05">
  <xsd:schema xmlns:xsd="http://www.w3.org/2001/XMLSchema" xmlns:xs="http://www.w3.org/2001/XMLSchema" xmlns:p="http://schemas.microsoft.com/office/2006/metadata/properties" xmlns:ns2="8e2ccb3d-e4d9-4aeb-9570-4ca27ce6c3d4" xmlns:ns3="40ce0331-a52a-4a98-99d6-aa89f32efeac" targetNamespace="http://schemas.microsoft.com/office/2006/metadata/properties" ma:root="true" ma:fieldsID="559aacd1f14618339b7f835be0a7f361" ns2:_="" ns3:_="">
    <xsd:import namespace="8e2ccb3d-e4d9-4aeb-9570-4ca27ce6c3d4"/>
    <xsd:import namespace="40ce0331-a52a-4a98-99d6-aa89f32efea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2ccb3d-e4d9-4aeb-9570-4ca27ce6c3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fbcaa838-b8ae-4c10-9066-cd2dbd42e92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ce0331-a52a-4a98-99d6-aa89f32efea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3f23592c-7b36-474b-a5e3-b6c5c41765d9}" ma:internalName="TaxCatchAll" ma:showField="CatchAllData" ma:web="40ce0331-a52a-4a98-99d6-aa89f32efe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q n N f W e E v a y G j A A A A 9 g A A A B I A H A B D b 2 5 m a W c v U G F j a 2 F n Z S 5 4 b W w g o h g A K K A U A A A A A A A A A A A A A A A A A A A A A A A A A A A A h Y 8 x D o I w G I W v Q r r T l r I Q 8 l M G V k m M J s a 1 K R U a o B h a L H d z 8 E h e Q Y y i b o 7 v e 9 / w 3 v 1 6 g 3 z u u + C i R q s H k 6 E I U x Q o I 4 d K m z p D k z u F C c o 5 b I V s R a 2 C R T Y 2 n W 2 V o c a 5 c 0 q I 9 x 7 7 G A 9 j T R i l E T m W m 7 1 s V C / Q R 9 b / 5 V A b 6 4 S R C n E 4 v M Z w h q O Y 4 Z g l m A J Z I Z T a f A W 2 7 H 2 2 P x C K q X P T q L i y Y b E D s k Y g 7 w / 8 A V B L A w Q U A A I A C A C q c 1 9 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n N f W S i K R 7 g O A A A A E Q A A A B M A H A B G b 3 J t d W x h c y 9 T Z W N 0 a W 9 u M S 5 t I K I Y A C i g F A A A A A A A A A A A A A A A A A A A A A A A A A A A A C t O T S 7 J z M 9 T C I b Q h t Y A U E s B A i 0 A F A A C A A g A q n N f W e E v a y G j A A A A 9 g A A A B I A A A A A A A A A A A A A A A A A A A A A A E N v b m Z p Z y 9 Q Y W N r Y W d l L n h t b F B L A Q I t A B Q A A g A I A K p z X 1 k P y u m r p A A A A O k A A A A T A A A A A A A A A A A A A A A A A O 8 A A A B b Q 2 9 u d G V u d F 9 U e X B l c 1 0 u e G 1 s U E s B A i 0 A F A A C A A g A q n N f W 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j 3 e 7 j h Z i l E l 0 K 1 W Y S n q a 0 A A A A A A g A A A A A A A 2 Y A A M A A A A A Q A A A A W x i u g 1 E 2 e m y 2 e K 1 M G H z T + w A A A A A E g A A A o A A A A B A A A A A S e p q l a e e W M S 2 u q 3 1 Z / c n x U A A A A L L u l g m m 8 4 o C L h j X Y L b X 8 I o o h i M 0 v Q m n F p 7 c 5 4 8 m e n b p B s f n i w z F h f u W d n 3 I t u E r S P a Q a B c p l y J 0 p t i / t a t / K 9 E W b b M S 7 H W u U 3 U c e O L e n 1 N M F A A A A H 4 R 8 L 9 z O w E S c S Q 2 / C L / Q Y 7 C u 9 X a < / 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40ce0331-a52a-4a98-99d6-aa89f32efeac" xsi:nil="true"/>
    <lcf76f155ced4ddcb4097134ff3c332f xmlns="8e2ccb3d-e4d9-4aeb-9570-4ca27ce6c3d4">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E68AFC-B405-4498-A3C0-22BFAED6A5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2ccb3d-e4d9-4aeb-9570-4ca27ce6c3d4"/>
    <ds:schemaRef ds:uri="40ce0331-a52a-4a98-99d6-aa89f32efe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7A7348-39AF-4B66-BE82-2EB1C02BBDB5}">
  <ds:schemaRefs>
    <ds:schemaRef ds:uri="http://schemas.microsoft.com/DataMashup"/>
  </ds:schemaRefs>
</ds:datastoreItem>
</file>

<file path=customXml/itemProps3.xml><?xml version="1.0" encoding="utf-8"?>
<ds:datastoreItem xmlns:ds="http://schemas.openxmlformats.org/officeDocument/2006/customXml" ds:itemID="{37031977-B484-4F08-95ED-7250F194CC7A}">
  <ds:schemaRefs>
    <ds:schemaRef ds:uri="http://schemas.microsoft.com/office/2006/metadata/properties"/>
    <ds:schemaRef ds:uri="http://schemas.microsoft.com/office/infopath/2007/PartnerControls"/>
    <ds:schemaRef ds:uri="40ce0331-a52a-4a98-99d6-aa89f32efeac"/>
    <ds:schemaRef ds:uri="8e2ccb3d-e4d9-4aeb-9570-4ca27ce6c3d4"/>
  </ds:schemaRefs>
</ds:datastoreItem>
</file>

<file path=customXml/itemProps4.xml><?xml version="1.0" encoding="utf-8"?>
<ds:datastoreItem xmlns:ds="http://schemas.openxmlformats.org/officeDocument/2006/customXml" ds:itemID="{2B698F44-00F8-40D7-BCA3-68B71DE4A6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riesgos</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ysalazarg</dc:creator>
  <cp:keywords/>
  <dc:description/>
  <cp:lastModifiedBy>Ellen Villegas Hernández</cp:lastModifiedBy>
  <cp:revision/>
  <dcterms:created xsi:type="dcterms:W3CDTF">2016-09-23T14:35:47Z</dcterms:created>
  <dcterms:modified xsi:type="dcterms:W3CDTF">2025-01-24T22:16:35Z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0x010100BC9960B2E4446B4ABADE90740F26A40D</vt:lpwstr>
  </property>
  <property fmtid="{D5CDD505-2E9C-101B-9397-08002B2CF9AE}" pid="3" name="MediaServiceImageTags">
    <vt:lpwstr/>
  </property>
</Properties>
</file>